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5\2DO TRIMESTRE\OFICIO 708 LEY DE DISCIPLINA FINANCIERA 2DO INFORME TRIM 25\"/>
    </mc:Choice>
  </mc:AlternateContent>
  <xr:revisionPtr revIDLastSave="0" documentId="13_ncr:1_{A8B2870A-5DD4-4087-81A5-4F4E42531783}" xr6:coauthVersionLast="36" xr6:coauthVersionMax="36" xr10:uidLastSave="{00000000-0000-0000-0000-000000000000}"/>
  <bookViews>
    <workbookView xWindow="0" yWindow="0" windowWidth="28800" windowHeight="11280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0" l="1"/>
  <c r="G28" i="9"/>
  <c r="G26" i="9"/>
  <c r="G25" i="9"/>
  <c r="G24" i="9"/>
  <c r="G23" i="9"/>
  <c r="G22" i="9"/>
  <c r="G21" i="9"/>
  <c r="G20" i="9"/>
  <c r="G46" i="8"/>
  <c r="G47" i="8"/>
  <c r="G48" i="8"/>
  <c r="G49" i="8"/>
  <c r="G50" i="8"/>
  <c r="G51" i="8"/>
  <c r="F28" i="7" l="1"/>
  <c r="E28" i="7"/>
  <c r="E38" i="7"/>
  <c r="F38" i="7"/>
  <c r="G56" i="9" l="1"/>
  <c r="G58" i="9"/>
  <c r="G48" i="9"/>
  <c r="G50" i="9"/>
  <c r="D62" i="9"/>
  <c r="G62" i="9" s="1"/>
  <c r="G60" i="9"/>
  <c r="G59" i="9"/>
  <c r="G57" i="9"/>
  <c r="G55" i="9"/>
  <c r="G54" i="9"/>
  <c r="G52" i="9"/>
  <c r="G51" i="9"/>
  <c r="G49" i="9"/>
  <c r="G47" i="9"/>
  <c r="G46" i="9"/>
  <c r="G45" i="9"/>
  <c r="G12" i="9"/>
  <c r="G13" i="9"/>
  <c r="G14" i="9"/>
  <c r="G15" i="9"/>
  <c r="G16" i="9"/>
  <c r="G17" i="9"/>
  <c r="G18" i="9"/>
  <c r="G11" i="9"/>
  <c r="D40" i="8"/>
  <c r="G40" i="8" s="1"/>
  <c r="D41" i="8"/>
  <c r="G41" i="8" s="1"/>
  <c r="D42" i="8"/>
  <c r="G42" i="8" s="1"/>
  <c r="D43" i="8"/>
  <c r="G43" i="8" s="1"/>
  <c r="D44" i="8"/>
  <c r="G44" i="8" s="1"/>
  <c r="D45" i="8"/>
  <c r="G45" i="8" s="1"/>
  <c r="D46" i="8"/>
  <c r="D47" i="8"/>
  <c r="G52" i="8"/>
  <c r="G53" i="8"/>
  <c r="D39" i="8"/>
  <c r="G39" i="8" s="1"/>
  <c r="G16" i="8"/>
  <c r="D11" i="8"/>
  <c r="G11" i="8" s="1"/>
  <c r="D12" i="8"/>
  <c r="G12" i="8" s="1"/>
  <c r="D13" i="8"/>
  <c r="G13" i="8" s="1"/>
  <c r="D14" i="8"/>
  <c r="G14" i="8" s="1"/>
  <c r="D15" i="8"/>
  <c r="G15" i="8" s="1"/>
  <c r="D16" i="8"/>
  <c r="D17" i="8"/>
  <c r="G17" i="8" s="1"/>
  <c r="D18" i="8"/>
  <c r="G18" i="8" s="1"/>
  <c r="D19" i="8"/>
  <c r="G19" i="8" s="1"/>
  <c r="D20" i="8"/>
  <c r="G20" i="8" s="1"/>
  <c r="D21" i="8"/>
  <c r="G21" i="8" s="1"/>
  <c r="D22" i="8"/>
  <c r="G22" i="8" s="1"/>
  <c r="D23" i="8"/>
  <c r="G23" i="8" s="1"/>
  <c r="D24" i="8"/>
  <c r="G24" i="8" s="1"/>
  <c r="D25" i="8"/>
  <c r="G25" i="8" s="1"/>
  <c r="D26" i="8"/>
  <c r="G26" i="8" s="1"/>
  <c r="D27" i="8"/>
  <c r="G27" i="8" s="1"/>
  <c r="D28" i="8"/>
  <c r="G28" i="8" s="1"/>
  <c r="D29" i="8"/>
  <c r="G29" i="8" s="1"/>
  <c r="D30" i="8"/>
  <c r="G30" i="8" s="1"/>
  <c r="D31" i="8"/>
  <c r="G31" i="8" s="1"/>
  <c r="D32" i="8"/>
  <c r="G32" i="8" s="1"/>
  <c r="D33" i="8"/>
  <c r="G33" i="8" s="1"/>
  <c r="D34" i="8"/>
  <c r="G34" i="8" s="1"/>
  <c r="D35" i="8"/>
  <c r="G35" i="8" s="1"/>
  <c r="D36" i="8"/>
  <c r="G36" i="8" s="1"/>
  <c r="D10" i="8"/>
  <c r="G10" i="8" s="1"/>
  <c r="D148" i="7"/>
  <c r="D147" i="7"/>
  <c r="D144" i="7"/>
  <c r="D143" i="7"/>
  <c r="D142" i="7"/>
  <c r="D141" i="7"/>
  <c r="D140" i="7"/>
  <c r="D139" i="7"/>
  <c r="D138" i="7"/>
  <c r="D103" i="7"/>
  <c r="D92" i="7"/>
  <c r="D91" i="7"/>
  <c r="D90" i="7"/>
  <c r="D89" i="7"/>
  <c r="D88" i="7"/>
  <c r="D87" i="7"/>
  <c r="D86" i="7"/>
  <c r="D69" i="7"/>
  <c r="D68" i="7"/>
  <c r="D67" i="7"/>
  <c r="D66" i="7"/>
  <c r="D65" i="7"/>
  <c r="D64" i="7"/>
  <c r="D63" i="7"/>
  <c r="F6" i="2" l="1"/>
  <c r="E6" i="2"/>
  <c r="A2" i="25"/>
  <c r="A2" i="22"/>
  <c r="E29" i="19"/>
  <c r="F29" i="19"/>
  <c r="G18" i="19"/>
  <c r="G29" i="19" s="1"/>
  <c r="F18" i="19"/>
  <c r="E18" i="19"/>
  <c r="D18" i="19"/>
  <c r="D29" i="19" s="1"/>
  <c r="C18" i="19"/>
  <c r="C29" i="19" s="1"/>
  <c r="B18" i="19"/>
  <c r="B29" i="19" s="1"/>
  <c r="A2" i="20"/>
  <c r="G7" i="19"/>
  <c r="F7" i="19"/>
  <c r="E7" i="19"/>
  <c r="D7" i="19"/>
  <c r="C7" i="19"/>
  <c r="B7" i="19"/>
  <c r="A2" i="19"/>
  <c r="E7" i="16"/>
  <c r="F7" i="16"/>
  <c r="G7" i="16"/>
  <c r="E21" i="16"/>
  <c r="F21" i="16"/>
  <c r="G21" i="16"/>
  <c r="E28" i="16"/>
  <c r="F28" i="16"/>
  <c r="G28" i="16"/>
  <c r="A2" i="16"/>
  <c r="G31" i="16" l="1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C9" i="10"/>
  <c r="E9" i="10" l="1"/>
  <c r="D9" i="10"/>
  <c r="F9" i="10"/>
  <c r="B12" i="10" l="1"/>
  <c r="B9" i="10" s="1"/>
  <c r="C71" i="9"/>
  <c r="D71" i="9"/>
  <c r="E71" i="9"/>
  <c r="F71" i="9"/>
  <c r="G71" i="9"/>
  <c r="E61" i="9"/>
  <c r="F61" i="9"/>
  <c r="G61" i="9"/>
  <c r="C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E10" i="9"/>
  <c r="F10" i="9"/>
  <c r="G10" i="9"/>
  <c r="B7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38" i="8"/>
  <c r="D38" i="8"/>
  <c r="E38" i="8"/>
  <c r="F38" i="8"/>
  <c r="G38" i="8"/>
  <c r="B38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F41" i="6" l="1"/>
  <c r="C8" i="3"/>
  <c r="C20" i="3" s="1"/>
  <c r="E65" i="6"/>
  <c r="G71" i="7"/>
  <c r="D53" i="9"/>
  <c r="E47" i="2"/>
  <c r="E59" i="2" s="1"/>
  <c r="F47" i="2"/>
  <c r="F59" i="2" s="1"/>
  <c r="F79" i="2"/>
  <c r="C65" i="6"/>
  <c r="C70" i="6" s="1"/>
  <c r="F65" i="6"/>
  <c r="E55" i="8"/>
  <c r="E84" i="7"/>
  <c r="C9" i="9"/>
  <c r="F55" i="8"/>
  <c r="G146" i="7"/>
  <c r="G62" i="7"/>
  <c r="G28" i="7"/>
  <c r="C9" i="7"/>
  <c r="D41" i="6"/>
  <c r="G28" i="6"/>
  <c r="E79" i="2"/>
  <c r="K20" i="4"/>
  <c r="E20" i="4"/>
  <c r="I20" i="4"/>
  <c r="C43" i="9"/>
  <c r="B43" i="9"/>
  <c r="D9" i="9"/>
  <c r="E9" i="9"/>
  <c r="G9" i="9"/>
  <c r="B9" i="9"/>
  <c r="D43" i="9"/>
  <c r="E43" i="9"/>
  <c r="G43" i="9"/>
  <c r="B55" i="8"/>
  <c r="D55" i="8"/>
  <c r="C55" i="8"/>
  <c r="G55" i="8"/>
  <c r="G123" i="7"/>
  <c r="B84" i="7"/>
  <c r="C84" i="7"/>
  <c r="G18" i="7"/>
  <c r="G38" i="7"/>
  <c r="G75" i="7"/>
  <c r="G93" i="7"/>
  <c r="G133" i="7"/>
  <c r="G150" i="7"/>
  <c r="B9" i="7"/>
  <c r="E9" i="7"/>
  <c r="F84" i="7"/>
  <c r="G58" i="7"/>
  <c r="G113" i="7"/>
  <c r="G137" i="7"/>
  <c r="B41" i="6"/>
  <c r="B65" i="6"/>
  <c r="G54" i="6"/>
  <c r="D65" i="6"/>
  <c r="E41" i="6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F70" i="6"/>
  <c r="G45" i="6"/>
  <c r="G16" i="6"/>
  <c r="G37" i="6"/>
  <c r="E70" i="6" l="1"/>
  <c r="F81" i="2"/>
  <c r="E81" i="2"/>
  <c r="G65" i="6"/>
  <c r="E159" i="7"/>
  <c r="F159" i="7"/>
  <c r="G77" i="9"/>
  <c r="E77" i="9"/>
  <c r="D77" i="9"/>
  <c r="C77" i="9"/>
  <c r="B159" i="7"/>
  <c r="C159" i="7"/>
  <c r="G9" i="7"/>
  <c r="B70" i="6"/>
  <c r="D70" i="6"/>
  <c r="G41" i="6"/>
  <c r="G42" i="6" s="1"/>
  <c r="B77" i="9"/>
  <c r="F77" i="9"/>
  <c r="G84" i="7"/>
  <c r="G159" i="7" l="1"/>
  <c r="G70" i="6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  <c r="D84" i="7"/>
  <c r="D159" i="7" s="1"/>
</calcChain>
</file>

<file path=xl/sharedStrings.xml><?xml version="1.0" encoding="utf-8"?>
<sst xmlns="http://schemas.openxmlformats.org/spreadsheetml/2006/main" count="1049" uniqueCount="622">
  <si>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</si>
  <si>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</si>
  <si>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</si>
  <si>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</si>
  <si>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</si>
  <si>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</si>
  <si>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</si>
  <si>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</si>
  <si>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</si>
  <si>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</si>
  <si>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</si>
  <si>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</si>
  <si>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</si>
  <si>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</si>
  <si>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</si>
  <si>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</si>
  <si>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</si>
  <si>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</si>
  <si>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</si>
  <si>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</si>
  <si>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</si>
  <si>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</si>
  <si>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</si>
  <si>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</si>
  <si>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</si>
  <si>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</si>
  <si>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</si>
  <si>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</si>
  <si>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</si>
  <si>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</si>
  <si>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</si>
  <si>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</si>
  <si>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</si>
  <si>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</si>
  <si>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</si>
  <si>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</si>
  <si>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</si>
  <si>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</si>
  <si>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</si>
  <si>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</si>
  <si>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</si>
  <si>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</si>
  <si>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</si>
  <si>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</si>
  <si>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</si>
  <si>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</si>
  <si>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</si>
  <si>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</si>
  <si>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</si>
  <si>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</si>
  <si>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</si>
  <si>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</si>
  <si>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</si>
  <si>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</si>
  <si>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</si>
  <si>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</si>
  <si>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</si>
  <si>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</si>
  <si>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</si>
  <si>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</si>
  <si>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</si>
  <si>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</si>
  <si>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</si>
  <si>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</si>
  <si>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</si>
  <si>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</si>
  <si>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</si>
  <si>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</si>
  <si>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</si>
  <si>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</si>
  <si>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</si>
  <si>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</si>
  <si>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</si>
  <si>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</si>
  <si>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</si>
  <si>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</si>
  <si>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</si>
  <si>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</si>
  <si>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</si>
  <si>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</si>
  <si>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</si>
  <si>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</si>
  <si>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</si>
  <si>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</si>
  <si>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</si>
  <si>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</si>
  <si>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</si>
  <si>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</si>
  <si>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</si>
  <si>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</si>
  <si>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</si>
  <si>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</si>
  <si>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</si>
  <si>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</si>
  <si>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</si>
  <si>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</si>
  <si>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</si>
  <si>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</si>
  <si>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</si>
  <si>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</si>
  <si>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</si>
  <si>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</si>
  <si>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</si>
  <si>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</si>
  <si>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</si>
  <si>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</si>
  <si>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</si>
  <si>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</si>
  <si>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</si>
  <si>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</si>
  <si>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</si>
  <si>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</si>
  <si>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</si>
  <si>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</si>
  <si>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</si>
  <si>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</si>
  <si>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</si>
  <si>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</si>
  <si>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</si>
  <si>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</si>
  <si>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</si>
  <si>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</si>
  <si>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</si>
  <si>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</si>
  <si>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</si>
  <si>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</si>
  <si>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</si>
  <si>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</si>
  <si>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</si>
  <si>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</si>
  <si>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</si>
  <si>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</si>
  <si>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</si>
  <si>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</si>
  <si>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</si>
  <si>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</si>
  <si>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</si>
  <si>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</si>
  <si>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</si>
  <si>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</si>
  <si>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</si>
  <si>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</si>
  <si>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</si>
  <si>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</si>
  <si>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</si>
  <si>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</si>
  <si>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</si>
  <si>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</si>
  <si>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</si>
  <si>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</si>
  <si>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</si>
  <si>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</si>
  <si>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</si>
  <si>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</si>
  <si>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</si>
  <si>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</si>
  <si>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</si>
  <si>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</si>
  <si>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</si>
  <si>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</si>
  <si>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</si>
  <si>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</si>
  <si>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</si>
  <si>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</si>
  <si>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</si>
  <si>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</si>
  <si>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</si>
  <si>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</si>
  <si>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</si>
  <si>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</si>
  <si>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</si>
  <si>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</si>
  <si>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</si>
  <si>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</si>
  <si>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</si>
  <si>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</si>
  <si>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</si>
  <si>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</si>
  <si>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</si>
  <si>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</si>
  <si>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</si>
  <si>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</si>
  <si>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</si>
  <si>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</si>
  <si>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</si>
  <si>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</si>
  <si>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</si>
  <si>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</si>
  <si>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</si>
  <si>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</si>
  <si>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</si>
  <si>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</si>
  <si>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</si>
  <si>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</si>
  <si>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</si>
  <si>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</si>
  <si>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</si>
  <si>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</si>
  <si>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</si>
  <si>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</si>
  <si>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</si>
  <si>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</si>
  <si>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</si>
  <si>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</si>
  <si>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</si>
  <si>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</si>
  <si>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</si>
  <si>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</si>
  <si>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</si>
  <si>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</si>
  <si>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</si>
  <si>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</si>
  <si>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</si>
  <si>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</si>
  <si>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</si>
  <si>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</si>
  <si>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</si>
  <si>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</si>
  <si>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</si>
  <si>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</si>
  <si>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</si>
  <si>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</si>
  <si>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</si>
  <si>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</si>
  <si>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</si>
  <si>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</si>
  <si>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</si>
  <si>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</si>
  <si>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</si>
  <si>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</si>
  <si>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</si>
  <si>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</si>
  <si>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</si>
  <si>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</si>
  <si>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</si>
  <si>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</si>
  <si>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</si>
  <si>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</si>
  <si>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</si>
  <si>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</si>
  <si>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</si>
  <si>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</si>
  <si>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</si>
  <si>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</si>
  <si>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</si>
  <si>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</si>
  <si>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</si>
  <si>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</si>
  <si>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</si>
  <si>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</si>
  <si>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</si>
  <si>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</si>
  <si>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</si>
  <si>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</si>
  <si>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</si>
  <si>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</si>
  <si>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</si>
  <si>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</si>
  <si>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</si>
  <si>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</si>
  <si>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</si>
  <si>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</si>
  <si>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</si>
  <si>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</si>
  <si>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</si>
  <si>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</si>
  <si>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</si>
  <si>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</si>
  <si>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</si>
  <si>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</si>
  <si>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</si>
  <si>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</si>
  <si>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</si>
  <si>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</si>
  <si>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</si>
  <si>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</si>
  <si>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</si>
  <si>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</si>
  <si>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</si>
  <si>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</si>
  <si>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</si>
  <si>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</si>
  <si>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</si>
  <si>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</si>
  <si>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</si>
  <si>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</si>
  <si>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</si>
  <si>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</si>
  <si>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</si>
  <si>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</si>
  <si>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</si>
  <si>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</si>
  <si>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</si>
  <si>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</si>
  <si>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</si>
  <si>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</si>
  <si>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</si>
  <si>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</si>
  <si>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</si>
  <si>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</si>
  <si>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</si>
  <si>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</si>
  <si>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</si>
  <si>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</si>
  <si>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</si>
  <si>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</si>
  <si>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</si>
  <si>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</si>
  <si>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</si>
  <si>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</si>
  <si>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</si>
  <si>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</si>
  <si>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</si>
  <si>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</si>
  <si>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</si>
  <si>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</si>
  <si>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</si>
  <si>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</si>
  <si>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</si>
  <si>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</si>
  <si>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</si>
  <si>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</si>
  <si>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</si>
  <si>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</si>
  <si>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</si>
  <si>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</si>
  <si>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</si>
  <si>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</si>
  <si>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</si>
  <si>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</si>
  <si>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</si>
  <si>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</si>
  <si>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</si>
  <si>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</si>
  <si>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</si>
  <si>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</si>
  <si>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</si>
  <si>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</si>
  <si>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</si>
  <si>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</si>
  <si>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</si>
  <si>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</si>
  <si>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</si>
  <si>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</si>
  <si>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</si>
  <si>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</si>
  <si>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</si>
  <si>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</si>
  <si>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</si>
  <si>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</si>
  <si>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</si>
  <si>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</si>
  <si>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</si>
  <si>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</si>
  <si>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</si>
  <si>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</si>
  <si>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</si>
  <si>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</si>
  <si>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</si>
  <si>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</si>
  <si>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</si>
  <si>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</si>
  <si>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</si>
  <si>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</si>
  <si>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</si>
  <si>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</si>
  <si>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</si>
  <si>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</si>
  <si>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</si>
  <si>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</si>
  <si>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</si>
  <si>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</si>
  <si>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</si>
  <si>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</si>
  <si>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</si>
  <si>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</si>
  <si>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</si>
  <si>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</si>
  <si>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</si>
  <si>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</si>
  <si>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</si>
  <si>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</si>
  <si>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</si>
  <si>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</si>
  <si>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</si>
  <si>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</si>
  <si>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</si>
  <si>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</si>
  <si>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</si>
  <si>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</si>
  <si>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</si>
  <si>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</si>
  <si>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</si>
  <si>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</si>
  <si>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</si>
  <si>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</si>
  <si>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</si>
  <si>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</si>
  <si>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</si>
  <si>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</si>
  <si>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</si>
  <si>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</si>
  <si>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</si>
  <si>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</si>
  <si>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</si>
  <si>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</si>
  <si>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</si>
  <si>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</si>
  <si>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</si>
  <si>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</si>
  <si>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</si>
  <si>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</si>
  <si>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</si>
  <si>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</si>
  <si>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</si>
  <si>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</si>
  <si>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</si>
  <si>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</si>
  <si>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</si>
  <si>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</si>
  <si>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</si>
  <si>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</si>
  <si>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</si>
  <si>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</si>
  <si>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</si>
  <si>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</si>
  <si>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</si>
  <si>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</si>
  <si>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</si>
  <si>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</si>
  <si>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</si>
  <si>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</si>
  <si>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</si>
  <si>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</si>
  <si>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</si>
  <si>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</si>
  <si>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</si>
  <si>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</si>
  <si>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</si>
  <si>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</si>
  <si>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</si>
  <si>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</si>
  <si>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</si>
  <si>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</si>
  <si>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</si>
  <si>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</si>
  <si>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</si>
  <si>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</si>
  <si>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</si>
  <si>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</si>
  <si>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</si>
  <si>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</si>
  <si>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</si>
  <si>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</si>
  <si>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</si>
  <si>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</si>
  <si>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</si>
  <si>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</si>
  <si>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</si>
  <si>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</si>
  <si>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</si>
  <si>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</si>
  <si>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</si>
  <si>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</si>
  <si>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</si>
  <si>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</si>
  <si>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</si>
  <si>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</si>
  <si>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</si>
  <si>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</si>
  <si>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</si>
  <si>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</si>
  <si>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</si>
  <si>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</si>
  <si>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</si>
  <si>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</si>
  <si>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</si>
  <si>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</si>
  <si>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</si>
  <si>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</si>
  <si>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</si>
  <si>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</si>
  <si>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</si>
  <si>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</si>
  <si>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</si>
  <si>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</si>
  <si>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</si>
  <si>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</si>
  <si>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</si>
  <si>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</si>
  <si>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</si>
  <si>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</si>
  <si>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</si>
  <si>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</si>
  <si>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</si>
  <si>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</si>
  <si>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</si>
  <si>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</si>
  <si>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</si>
  <si>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</si>
  <si>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</si>
  <si>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</si>
  <si>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</si>
  <si>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</si>
  <si>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</si>
  <si>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</si>
  <si>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</si>
  <si>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</si>
  <si>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</si>
  <si>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</si>
  <si>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</si>
  <si>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</si>
  <si>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</si>
  <si>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</si>
  <si>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</si>
  <si>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</si>
  <si>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</si>
  <si>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</si>
  <si>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</si>
  <si>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</si>
  <si>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</si>
  <si>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</si>
  <si>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</si>
  <si>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</si>
  <si>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</si>
  <si>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</si>
  <si>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</si>
  <si>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</si>
  <si>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</si>
  <si>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</si>
  <si>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</si>
  <si>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</si>
  <si>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</si>
  <si>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</si>
  <si>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</si>
  <si>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</si>
  <si>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</si>
  <si>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</si>
  <si>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</si>
  <si>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</si>
  <si>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</si>
  <si>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</si>
  <si>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</si>
  <si>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</si>
  <si>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</si>
  <si>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</si>
  <si>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</si>
  <si>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</si>
  <si>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</si>
  <si>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</si>
  <si>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</si>
  <si>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</si>
  <si>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</si>
  <si>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</si>
  <si>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</si>
  <si>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</si>
  <si>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</si>
  <si>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</si>
  <si>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</si>
  <si>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</si>
  <si>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</si>
  <si>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</si>
  <si>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</si>
  <si>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</si>
  <si>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</si>
  <si>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</si>
  <si>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</si>
  <si>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</si>
  <si>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</si>
  <si>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</si>
  <si>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</si>
  <si>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</si>
  <si>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</si>
  <si>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</si>
  <si>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</si>
  <si>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</si>
  <si>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</si>
  <si>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</si>
  <si>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</si>
  <si>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</si>
  <si>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</si>
  <si>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</si>
  <si>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</si>
  <si>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</si>
  <si>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</si>
  <si>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</si>
  <si>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</si>
  <si>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</si>
  <si>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</si>
  <si>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</si>
  <si>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</si>
  <si>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</si>
  <si>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Municipio de San Felipe</t>
  </si>
  <si>
    <t>31111M290010000 PRESIDENCIA MUNICIPAL</t>
  </si>
  <si>
    <t>31111M290020000 SECRETARIA DEL AYUNTAMIENTO</t>
  </si>
  <si>
    <t>31111M290030000 TESORERIA MUNICIPAL</t>
  </si>
  <si>
    <t>31111M290040000 DIRECCION DE RECURSOS HUMANOS</t>
  </si>
  <si>
    <t>31111M290050000 OFICIALIA MAYOR</t>
  </si>
  <si>
    <t>31111M290060000 DIRECCION DE OBRAS PUBLICAS</t>
  </si>
  <si>
    <t>31111M290070000 DIRECCION DE DESARROLLO SOCIAL</t>
  </si>
  <si>
    <t>31111M290080000 DIRECCION DE SEGURIDAD PUBLICA,TRANSITO</t>
  </si>
  <si>
    <t>31111M290090000 UNIDAD DE TRANSPARENCIA</t>
  </si>
  <si>
    <t>31111M290100000 DIRECCION DE ATENCION A LA JUVENTUD</t>
  </si>
  <si>
    <t>31111M290110000 DIRECCION DE DESARROLLO RURAL</t>
  </si>
  <si>
    <t>31111M290120000 DIRECCION DE DESARROLLO ECONOMICO Y TURI</t>
  </si>
  <si>
    <t>31111M290130000 DIRECCION DE DESARROLLO URBANO</t>
  </si>
  <si>
    <t>31111M290140000 DIRECCION DE CASA DE LA CULTURA</t>
  </si>
  <si>
    <t>31111M290150000 DIRECCION DE PLANEACION MUNICIPAL</t>
  </si>
  <si>
    <t>31111M290160000 DIRECCION DE SERVICIOS PUBLICOS MUNICIPA</t>
  </si>
  <si>
    <t>31111M290170000 DIRECCION DE MEDIO AMBIENTE</t>
  </si>
  <si>
    <t>31111M290180000 DIRECCION DE DERECHOS HUMANOS</t>
  </si>
  <si>
    <t>31111M290190000 DIRECCION DE FISCALIZACION</t>
  </si>
  <si>
    <t>31111M290200000 DIRECCION DE EDUCACION Y FOMENTO CIVICO</t>
  </si>
  <si>
    <t>31111M290210000 DIRECCION DE DEPORTE</t>
  </si>
  <si>
    <t>31111M290220000 DIRECCION DE SALUD</t>
  </si>
  <si>
    <t>31111M290230000 UNIDAD DE ASUNTOS JURIDICOS</t>
  </si>
  <si>
    <t>31111M290240000 UNIDAD DE PROTECCION CIVIL</t>
  </si>
  <si>
    <t>31111M290250000 JUZGADO ADMINISTRATIVO MUNICIPAL</t>
  </si>
  <si>
    <t>31111M290260000 UNIDAD DE ATENCION A MIGRANTES</t>
  </si>
  <si>
    <t>31111M290270000 CONTRALORIA MUNICIPAL</t>
  </si>
  <si>
    <t>Al 31 de Diciembre de 2024 y al 30 de junio de 2025 (b)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</si>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</sst>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.0"/>
    <numFmt numFmtId="166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2" fillId="0" borderId="14" xfId="0" applyNumberFormat="1" applyFont="1" applyBorder="1" applyAlignment="1" applyProtection="1">
      <alignment vertical="center"/>
      <protection locked="0"/>
    </xf>
    <xf numFmtId="165" fontId="0" fillId="0" borderId="14" xfId="0" applyNumberFormat="1" applyBorder="1" applyAlignment="1">
      <alignment vertical="center"/>
    </xf>
    <xf numFmtId="3" fontId="0" fillId="0" borderId="14" xfId="0" applyNumberFormat="1" applyBorder="1" applyAlignment="1">
      <alignment vertic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0" applyNumberFormat="1" applyBorder="1" applyAlignment="1" applyProtection="1">
      <alignment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>
      <alignment vertical="center" wrapText="1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166" fontId="2" fillId="0" borderId="14" xfId="5" applyNumberFormat="1" applyFont="1" applyFill="1" applyBorder="1" applyAlignment="1" applyProtection="1">
      <alignment horizontal="right" vertical="center"/>
      <protection locked="0"/>
    </xf>
    <xf numFmtId="166" fontId="0" fillId="2" borderId="16" xfId="5" applyNumberFormat="1" applyFont="1" applyFill="1" applyBorder="1" applyAlignment="1">
      <alignment horizontal="right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4" fontId="0" fillId="0" borderId="0" xfId="0" applyNumberFormat="1"/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0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0" fillId="0" borderId="15" xfId="0" applyNumberFormat="1" applyBorder="1"/>
    <xf numFmtId="3" fontId="2" fillId="0" borderId="14" xfId="0" applyNumberFormat="1" applyFont="1" applyBorder="1" applyAlignment="1" applyProtection="1">
      <alignment horizontal="right" vertical="top"/>
      <protection locked="0"/>
    </xf>
    <xf numFmtId="3" fontId="1" fillId="3" borderId="14" xfId="8" applyNumberFormat="1" applyFont="1" applyFill="1" applyBorder="1" applyAlignment="1" applyProtection="1">
      <alignment vertical="center"/>
      <protection locked="0"/>
    </xf>
    <xf numFmtId="3" fontId="0" fillId="3" borderId="14" xfId="8" applyNumberFormat="1" applyFont="1" applyFill="1" applyBorder="1" applyAlignment="1" applyProtection="1">
      <alignment vertical="center"/>
      <protection locked="0"/>
    </xf>
    <xf numFmtId="3" fontId="2" fillId="0" borderId="8" xfId="0" applyNumberFormat="1" applyFont="1" applyBorder="1" applyAlignment="1">
      <alignment horizontal="right" vertical="center"/>
    </xf>
    <xf numFmtId="166" fontId="0" fillId="3" borderId="14" xfId="8" applyNumberFormat="1" applyFont="1" applyFill="1" applyBorder="1" applyAlignment="1" applyProtection="1">
      <alignment vertical="center"/>
      <protection locked="0"/>
    </xf>
    <xf numFmtId="166" fontId="1" fillId="3" borderId="14" xfId="8" applyNumberFormat="1" applyFont="1" applyFill="1" applyBorder="1" applyAlignment="1" applyProtection="1">
      <alignment vertical="center"/>
      <protection locked="0"/>
    </xf>
    <xf numFmtId="166" fontId="0" fillId="3" borderId="14" xfId="8" applyNumberFormat="1" applyFont="1" applyFill="1" applyBorder="1" applyAlignment="1" applyProtection="1">
      <alignment vertical="center"/>
      <protection locked="0"/>
    </xf>
    <xf numFmtId="3" fontId="2" fillId="0" borderId="13" xfId="0" applyNumberFormat="1" applyFont="1" applyBorder="1" applyAlignment="1" applyProtection="1">
      <alignment vertical="center"/>
      <protection locked="0"/>
    </xf>
    <xf numFmtId="166" fontId="0" fillId="3" borderId="14" xfId="8" applyNumberFormat="1" applyFont="1" applyFill="1" applyBorder="1" applyAlignment="1" applyProtection="1">
      <alignment vertical="center"/>
      <protection locked="0"/>
    </xf>
    <xf numFmtId="166" fontId="1" fillId="3" borderId="14" xfId="8" applyNumberFormat="1" applyFont="1" applyFill="1" applyBorder="1" applyAlignment="1" applyProtection="1">
      <alignment vertical="center"/>
      <protection locked="0"/>
    </xf>
    <xf numFmtId="166" fontId="0" fillId="3" borderId="14" xfId="8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3" fontId="0" fillId="0" borderId="8" xfId="8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3" fontId="1" fillId="0" borderId="8" xfId="8" applyNumberFormat="1" applyFont="1" applyFill="1" applyBorder="1" applyAlignment="1" applyProtection="1">
      <alignment vertical="center"/>
      <protection locked="0"/>
    </xf>
    <xf numFmtId="3" fontId="1" fillId="0" borderId="8" xfId="8" applyNumberFormat="1" applyFont="1" applyFill="1" applyBorder="1" applyAlignment="1" applyProtection="1">
      <alignment horizontal="right" vertical="center"/>
      <protection locked="0"/>
    </xf>
    <xf numFmtId="3" fontId="2" fillId="0" borderId="8" xfId="0" applyNumberFormat="1" applyFont="1" applyBorder="1" applyAlignment="1" applyProtection="1">
      <alignment horizontal="right" vertical="center"/>
      <protection locked="0"/>
    </xf>
    <xf numFmtId="3" fontId="0" fillId="0" borderId="8" xfId="0" applyNumberFormat="1" applyBorder="1" applyAlignment="1" applyProtection="1">
      <alignment horizontal="right" vertical="center"/>
      <protection locked="0"/>
    </xf>
    <xf numFmtId="3" fontId="0" fillId="0" borderId="8" xfId="8" applyNumberFormat="1" applyFont="1" applyFill="1" applyBorder="1" applyAlignment="1" applyProtection="1">
      <alignment horizontal="right" vertical="center"/>
      <protection locked="0"/>
    </xf>
    <xf numFmtId="3" fontId="0" fillId="0" borderId="8" xfId="0" applyNumberFormat="1" applyBorder="1" applyAlignment="1">
      <alignment horizontal="right" vertical="center"/>
    </xf>
    <xf numFmtId="3" fontId="0" fillId="3" borderId="14" xfId="1" applyNumberFormat="1" applyFont="1" applyFill="1" applyBorder="1" applyAlignment="1" applyProtection="1">
      <alignment vertical="center"/>
      <protection locked="0"/>
    </xf>
    <xf numFmtId="3" fontId="0" fillId="0" borderId="8" xfId="0" applyNumberFormat="1" applyBorder="1" applyAlignment="1">
      <alignment horizontal="center" vertical="center"/>
    </xf>
    <xf numFmtId="3" fontId="1" fillId="0" borderId="14" xfId="10" applyNumberFormat="1" applyFont="1" applyFill="1" applyBorder="1" applyAlignment="1" applyProtection="1">
      <alignment horizontal="right" vertical="center"/>
      <protection locked="0"/>
    </xf>
    <xf numFmtId="3" fontId="1" fillId="0" borderId="14" xfId="10" applyNumberFormat="1" applyFont="1" applyFill="1" applyBorder="1" applyAlignment="1" applyProtection="1">
      <alignment horizontal="right" vertical="center"/>
      <protection locked="0"/>
    </xf>
    <xf numFmtId="3" fontId="1" fillId="0" borderId="14" xfId="10" applyNumberFormat="1" applyFont="1" applyFill="1" applyBorder="1" applyAlignment="1" applyProtection="1">
      <alignment horizontal="right" vertical="center"/>
      <protection locked="0"/>
    </xf>
    <xf numFmtId="3" fontId="1" fillId="0" borderId="14" xfId="10" applyNumberFormat="1" applyFont="1" applyFill="1" applyBorder="1" applyAlignment="1" applyProtection="1">
      <alignment horizontal="right" vertical="center"/>
      <protection locked="0"/>
    </xf>
    <xf numFmtId="3" fontId="1" fillId="0" borderId="14" xfId="10" applyNumberFormat="1" applyFont="1" applyFill="1" applyBorder="1" applyAlignment="1" applyProtection="1">
      <alignment horizontal="right" vertical="center"/>
      <protection locked="0"/>
    </xf>
    <xf numFmtId="3" fontId="1" fillId="0" borderId="14" xfId="10" applyNumberFormat="1" applyFont="1" applyFill="1" applyBorder="1" applyAlignment="1" applyProtection="1">
      <alignment horizontal="right" vertical="center"/>
      <protection locked="0"/>
    </xf>
    <xf numFmtId="3" fontId="1" fillId="0" borderId="14" xfId="10" applyNumberFormat="1" applyFont="1" applyFill="1" applyBorder="1" applyAlignment="1" applyProtection="1">
      <alignment horizontal="right" vertical="center"/>
      <protection locked="0"/>
    </xf>
    <xf numFmtId="166" fontId="2" fillId="0" borderId="14" xfId="10" applyNumberFormat="1" applyFont="1" applyFill="1" applyBorder="1" applyAlignment="1" applyProtection="1">
      <alignment horizontal="right" vertical="center"/>
      <protection locked="0"/>
    </xf>
    <xf numFmtId="3" fontId="1" fillId="0" borderId="14" xfId="10" applyNumberFormat="1" applyFont="1" applyFill="1" applyBorder="1" applyProtection="1">
      <protection locked="0"/>
    </xf>
    <xf numFmtId="3" fontId="1" fillId="0" borderId="14" xfId="10" applyNumberFormat="1" applyFont="1" applyFill="1" applyBorder="1" applyProtection="1">
      <protection locked="0"/>
    </xf>
    <xf numFmtId="3" fontId="1" fillId="0" borderId="14" xfId="10" applyNumberFormat="1" applyFont="1" applyFill="1" applyBorder="1" applyProtection="1">
      <protection locked="0"/>
    </xf>
    <xf numFmtId="3" fontId="0" fillId="0" borderId="14" xfId="10" applyNumberFormat="1" applyFont="1" applyFill="1" applyBorder="1" applyAlignment="1" applyProtection="1">
      <alignment vertical="center"/>
      <protection locked="0"/>
    </xf>
    <xf numFmtId="3" fontId="1" fillId="0" borderId="14" xfId="10" applyNumberFormat="1" applyFont="1" applyFill="1" applyBorder="1" applyAlignment="1" applyProtection="1">
      <alignment vertical="center"/>
      <protection locked="0"/>
    </xf>
    <xf numFmtId="3" fontId="1" fillId="0" borderId="14" xfId="10" applyNumberFormat="1" applyFont="1" applyFill="1" applyBorder="1" applyAlignment="1" applyProtection="1">
      <alignment vertical="center"/>
      <protection locked="0"/>
    </xf>
    <xf numFmtId="3" fontId="0" fillId="0" borderId="14" xfId="10" applyNumberFormat="1" applyFont="1" applyFill="1" applyBorder="1" applyAlignment="1" applyProtection="1">
      <alignment vertical="center"/>
      <protection locked="0"/>
    </xf>
    <xf numFmtId="3" fontId="1" fillId="0" borderId="14" xfId="10" applyNumberFormat="1" applyFont="1" applyFill="1" applyBorder="1" applyAlignment="1" applyProtection="1">
      <alignment vertical="center"/>
      <protection locked="0"/>
    </xf>
    <xf numFmtId="3" fontId="0" fillId="0" borderId="14" xfId="10" applyNumberFormat="1" applyFont="1" applyFill="1" applyBorder="1" applyAlignment="1" applyProtection="1">
      <alignment vertical="center"/>
      <protection locked="0"/>
    </xf>
    <xf numFmtId="3" fontId="1" fillId="0" borderId="14" xfId="10" applyNumberFormat="1" applyFont="1" applyFill="1" applyBorder="1" applyAlignment="1" applyProtection="1">
      <alignment vertical="center"/>
      <protection locked="0"/>
    </xf>
    <xf numFmtId="3" fontId="0" fillId="0" borderId="14" xfId="10" applyNumberFormat="1" applyFont="1" applyFill="1" applyBorder="1" applyAlignment="1" applyProtection="1">
      <alignment vertical="center"/>
      <protection locked="0"/>
    </xf>
    <xf numFmtId="3" fontId="1" fillId="0" borderId="14" xfId="10" applyNumberFormat="1" applyFont="1" applyFill="1" applyBorder="1" applyAlignment="1" applyProtection="1">
      <alignment vertical="center"/>
      <protection locked="0"/>
    </xf>
    <xf numFmtId="3" fontId="0" fillId="0" borderId="14" xfId="10" applyNumberFormat="1" applyFont="1" applyFill="1" applyBorder="1" applyAlignment="1" applyProtection="1">
      <alignment vertical="center"/>
      <protection locked="0"/>
    </xf>
    <xf numFmtId="3" fontId="1" fillId="0" borderId="14" xfId="10" applyNumberFormat="1" applyFont="1" applyFill="1" applyBorder="1" applyAlignment="1" applyProtection="1">
      <alignment vertical="center"/>
      <protection locked="0"/>
    </xf>
    <xf numFmtId="3" fontId="0" fillId="0" borderId="14" xfId="10" applyNumberFormat="1" applyFont="1" applyFill="1" applyBorder="1" applyAlignment="1" applyProtection="1">
      <alignment vertical="center"/>
      <protection locked="0"/>
    </xf>
    <xf numFmtId="3" fontId="1" fillId="0" borderId="14" xfId="10" applyNumberFormat="1" applyFont="1" applyFill="1" applyBorder="1" applyAlignment="1" applyProtection="1">
      <alignment vertical="center"/>
      <protection locked="0"/>
    </xf>
    <xf numFmtId="3" fontId="0" fillId="0" borderId="14" xfId="10" applyNumberFormat="1" applyFont="1" applyFill="1" applyBorder="1" applyAlignment="1" applyProtection="1">
      <alignment vertical="center"/>
      <protection locked="0"/>
    </xf>
    <xf numFmtId="3" fontId="1" fillId="0" borderId="14" xfId="10" applyNumberFormat="1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indent="6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0" fillId="3" borderId="14" xfId="10" applyNumberFormat="1" applyFont="1" applyFill="1" applyBorder="1" applyAlignment="1" applyProtection="1">
      <alignment vertical="center"/>
      <protection locked="0"/>
    </xf>
    <xf numFmtId="166" fontId="1" fillId="3" borderId="14" xfId="10" applyNumberFormat="1" applyFont="1" applyFill="1" applyBorder="1" applyAlignment="1" applyProtection="1">
      <alignment vertical="center"/>
      <protection locked="0"/>
    </xf>
    <xf numFmtId="166" fontId="1" fillId="0" borderId="14" xfId="10" applyNumberFormat="1" applyFont="1" applyFill="1" applyBorder="1" applyAlignment="1" applyProtection="1">
      <alignment vertical="center"/>
      <protection locked="0"/>
    </xf>
    <xf numFmtId="166" fontId="1" fillId="0" borderId="14" xfId="10" applyNumberFormat="1" applyFont="1" applyFill="1" applyBorder="1" applyAlignment="1" applyProtection="1">
      <alignment vertical="center"/>
      <protection locked="0"/>
    </xf>
    <xf numFmtId="0" fontId="0" fillId="0" borderId="0" xfId="0"/>
    <xf numFmtId="166" fontId="1" fillId="0" borderId="14" xfId="10" applyNumberFormat="1" applyFont="1" applyFill="1" applyBorder="1" applyAlignment="1" applyProtection="1">
      <alignment vertical="center"/>
      <protection locked="0"/>
    </xf>
    <xf numFmtId="166" fontId="0" fillId="0" borderId="14" xfId="10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6" fontId="1" fillId="0" borderId="14" xfId="10" applyNumberFormat="1" applyFont="1" applyFill="1" applyBorder="1" applyAlignment="1" applyProtection="1">
      <alignment vertical="center"/>
      <protection locked="0"/>
    </xf>
    <xf numFmtId="166" fontId="0" fillId="0" borderId="14" xfId="10" applyNumberFormat="1" applyFont="1" applyFill="1" applyBorder="1" applyAlignment="1" applyProtection="1">
      <alignment vertical="center"/>
      <protection locked="0"/>
    </xf>
    <xf numFmtId="166" fontId="1" fillId="0" borderId="14" xfId="10" applyNumberFormat="1" applyFont="1" applyFill="1" applyBorder="1" applyAlignment="1" applyProtection="1">
      <alignment vertical="center"/>
      <protection locked="0"/>
    </xf>
    <xf numFmtId="166" fontId="1" fillId="0" borderId="14" xfId="10" applyNumberFormat="1" applyFont="1" applyFill="1" applyBorder="1" applyAlignment="1" applyProtection="1">
      <alignment vertical="center"/>
      <protection locked="0"/>
    </xf>
    <xf numFmtId="166" fontId="0" fillId="0" borderId="8" xfId="10" applyNumberFormat="1" applyFont="1" applyFill="1" applyBorder="1" applyAlignment="1" applyProtection="1">
      <alignment vertical="center"/>
      <protection locked="0"/>
    </xf>
    <xf numFmtId="166" fontId="1" fillId="0" borderId="8" xfId="10" applyNumberFormat="1" applyFont="1" applyFill="1" applyBorder="1" applyAlignment="1" applyProtection="1">
      <alignment vertical="center"/>
      <protection locked="0"/>
    </xf>
    <xf numFmtId="166" fontId="0" fillId="0" borderId="8" xfId="10" applyNumberFormat="1" applyFont="1" applyFill="1" applyBorder="1" applyAlignment="1" applyProtection="1">
      <alignment vertical="center"/>
      <protection locked="0"/>
    </xf>
    <xf numFmtId="166" fontId="2" fillId="0" borderId="8" xfId="10" applyNumberFormat="1" applyFont="1" applyFill="1" applyBorder="1" applyAlignment="1" applyProtection="1">
      <alignment vertical="center"/>
      <protection locked="0"/>
    </xf>
    <xf numFmtId="166" fontId="1" fillId="0" borderId="8" xfId="10" applyNumberFormat="1" applyFont="1" applyFill="1" applyBorder="1" applyAlignment="1" applyProtection="1">
      <alignment vertical="center"/>
      <protection locked="0"/>
    </xf>
    <xf numFmtId="166" fontId="0" fillId="0" borderId="8" xfId="10" applyNumberFormat="1" applyFont="1" applyFill="1" applyBorder="1" applyAlignment="1" applyProtection="1">
      <alignment vertical="center"/>
      <protection locked="0"/>
    </xf>
    <xf numFmtId="166" fontId="1" fillId="0" borderId="8" xfId="10" applyNumberFormat="1" applyFont="1" applyFill="1" applyBorder="1" applyAlignment="1" applyProtection="1">
      <alignment vertical="center"/>
      <protection locked="0"/>
    </xf>
    <xf numFmtId="166" fontId="0" fillId="0" borderId="8" xfId="10" applyNumberFormat="1" applyFont="1" applyFill="1" applyBorder="1" applyAlignment="1" applyProtection="1">
      <alignment vertical="center"/>
      <protection locked="0"/>
    </xf>
    <xf numFmtId="166" fontId="1" fillId="0" borderId="8" xfId="10" applyNumberFormat="1" applyFont="1" applyFill="1" applyBorder="1" applyAlignment="1" applyProtection="1">
      <alignment vertical="center"/>
      <protection locked="0"/>
    </xf>
    <xf numFmtId="166" fontId="0" fillId="0" borderId="8" xfId="10" applyNumberFormat="1" applyFont="1" applyFill="1" applyBorder="1" applyAlignment="1" applyProtection="1">
      <alignment vertical="center"/>
      <protection locked="0"/>
    </xf>
    <xf numFmtId="166" fontId="1" fillId="0" borderId="8" xfId="10" applyNumberFormat="1" applyFont="1" applyFill="1" applyBorder="1" applyAlignment="1" applyProtection="1">
      <alignment vertical="center"/>
      <protection locked="0"/>
    </xf>
    <xf numFmtId="166" fontId="1" fillId="0" borderId="8" xfId="10" applyNumberFormat="1" applyFont="1" applyFill="1" applyBorder="1" applyAlignment="1" applyProtection="1">
      <alignment vertical="center"/>
      <protection locked="0"/>
    </xf>
    <xf numFmtId="166" fontId="0" fillId="0" borderId="8" xfId="10" applyNumberFormat="1" applyFont="1" applyFill="1" applyBorder="1" applyAlignment="1" applyProtection="1">
      <alignment vertical="center"/>
      <protection locked="0"/>
    </xf>
    <xf numFmtId="166" fontId="1" fillId="0" borderId="8" xfId="10" applyNumberFormat="1" applyFont="1" applyFill="1" applyBorder="1" applyAlignment="1" applyProtection="1">
      <alignment vertical="center"/>
      <protection locked="0"/>
    </xf>
    <xf numFmtId="166" fontId="0" fillId="0" borderId="8" xfId="10" applyNumberFormat="1" applyFont="1" applyFill="1" applyBorder="1" applyAlignment="1" applyProtection="1">
      <alignment vertical="center"/>
      <protection locked="0"/>
    </xf>
    <xf numFmtId="166" fontId="1" fillId="0" borderId="8" xfId="10" applyNumberFormat="1" applyFont="1" applyFill="1" applyBorder="1" applyAlignment="1" applyProtection="1">
      <alignment vertical="center"/>
      <protection locked="0"/>
    </xf>
    <xf numFmtId="166" fontId="0" fillId="0" borderId="8" xfId="10" applyNumberFormat="1" applyFont="1" applyFill="1" applyBorder="1" applyAlignment="1" applyProtection="1">
      <alignment vertical="center"/>
      <protection locked="0"/>
    </xf>
    <xf numFmtId="166" fontId="1" fillId="0" borderId="8" xfId="10" applyNumberFormat="1" applyFont="1" applyFill="1" applyBorder="1" applyAlignment="1" applyProtection="1">
      <alignment vertical="center"/>
      <protection locked="0"/>
    </xf>
    <xf numFmtId="166" fontId="0" fillId="0" borderId="8" xfId="10" applyNumberFormat="1" applyFont="1" applyFill="1" applyBorder="1" applyAlignment="1" applyProtection="1">
      <alignment vertical="center"/>
      <protection locked="0"/>
    </xf>
    <xf numFmtId="166" fontId="1" fillId="0" borderId="8" xfId="10" applyNumberFormat="1" applyFont="1" applyFill="1" applyBorder="1" applyAlignment="1" applyProtection="1">
      <alignment vertical="center"/>
      <protection locked="0"/>
    </xf>
    <xf numFmtId="166" fontId="0" fillId="0" borderId="8" xfId="10" applyNumberFormat="1" applyFont="1" applyFill="1" applyBorder="1" applyAlignment="1" applyProtection="1">
      <alignment horizontal="right" vertical="center"/>
      <protection locked="0"/>
    </xf>
    <xf numFmtId="166" fontId="1" fillId="0" borderId="8" xfId="10" applyNumberFormat="1" applyFont="1" applyFill="1" applyBorder="1" applyAlignment="1" applyProtection="1">
      <alignment horizontal="right" vertical="center"/>
      <protection locked="0"/>
    </xf>
    <xf numFmtId="166" fontId="1" fillId="0" borderId="8" xfId="10" applyNumberFormat="1" applyFont="1" applyFill="1" applyBorder="1" applyAlignment="1" applyProtection="1">
      <alignment horizontal="right" vertical="center"/>
      <protection locked="0"/>
    </xf>
    <xf numFmtId="166" fontId="1" fillId="0" borderId="8" xfId="1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1">
    <cellStyle name="Millares" xfId="1" builtinId="3"/>
    <cellStyle name="Millares 2" xfId="5" xr:uid="{00000000-0005-0000-0000-000001000000}"/>
    <cellStyle name="Millares 3" xfId="8" xr:uid="{00000000-0005-0000-0000-000002000000}"/>
    <cellStyle name="Millares 4" xfId="9" xr:uid="{00000000-0005-0000-0000-000003000000}"/>
    <cellStyle name="Millares 5" xfId="10" xr:uid="{00000000-0005-0000-0000-000036000000}"/>
    <cellStyle name="Normal" xfId="0" builtinId="0"/>
    <cellStyle name="Normal 2" xfId="3" xr:uid="{00000000-0005-0000-0000-000005000000}"/>
    <cellStyle name="Normal 2 2" xfId="2" xr:uid="{00000000-0005-0000-0000-000006000000}"/>
    <cellStyle name="Normal 2 3" xfId="7" xr:uid="{00000000-0005-0000-0000-000007000000}"/>
    <cellStyle name="Normal 3" xfId="6" xr:uid="{00000000-0005-0000-0000-000008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abSelected="1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317" t="s">
        <v>0</v>
      </c>
      <c r="B1" s="318"/>
      <c r="C1" s="318"/>
      <c r="D1" s="318"/>
      <c r="E1" s="318"/>
      <c r="F1" s="319"/>
    </row>
    <row r="2" spans="1:6" ht="15" customHeight="1" x14ac:dyDescent="0.25">
      <c r="A2" s="108" t="s">
        <v>592</v>
      </c>
      <c r="B2" s="109"/>
      <c r="C2" s="109"/>
      <c r="D2" s="109"/>
      <c r="E2" s="109"/>
      <c r="F2" s="110"/>
    </row>
    <row r="3" spans="1:6" ht="15" customHeight="1" x14ac:dyDescent="0.25">
      <c r="A3" s="111" t="s">
        <v>1</v>
      </c>
      <c r="B3" s="112"/>
      <c r="C3" s="112"/>
      <c r="D3" s="112"/>
      <c r="E3" s="112"/>
      <c r="F3" s="113"/>
    </row>
    <row r="4" spans="1:6" ht="12.95" customHeight="1" x14ac:dyDescent="0.25">
      <c r="A4" s="111" t="s">
        <v>620</v>
      </c>
      <c r="B4" s="112"/>
      <c r="C4" s="112"/>
      <c r="D4" s="112"/>
      <c r="E4" s="112"/>
      <c r="F4" s="113"/>
    </row>
    <row r="5" spans="1:6" ht="12.95" customHeight="1" x14ac:dyDescent="0.25">
      <c r="A5" s="114" t="s">
        <v>2</v>
      </c>
      <c r="B5" s="115"/>
      <c r="C5" s="115"/>
      <c r="D5" s="115"/>
      <c r="E5" s="115"/>
      <c r="F5" s="116"/>
    </row>
    <row r="6" spans="1:6" ht="41.45" customHeight="1" x14ac:dyDescent="0.25">
      <c r="A6" s="39" t="s">
        <v>3</v>
      </c>
      <c r="B6" s="40" t="s">
        <v>4</v>
      </c>
      <c r="C6" s="1" t="s">
        <v>5</v>
      </c>
      <c r="D6" s="41" t="s">
        <v>6</v>
      </c>
      <c r="E6" s="40" t="str">
        <f>B6</f>
        <v>2025 (d)</v>
      </c>
      <c r="F6" s="1" t="str">
        <f>C6</f>
        <v>31 de diciembre de 2024 (e)</v>
      </c>
    </row>
    <row r="7" spans="1:6" ht="12.95" customHeight="1" x14ac:dyDescent="0.25">
      <c r="A7" s="42" t="s">
        <v>7</v>
      </c>
      <c r="B7" s="43"/>
      <c r="C7" s="43"/>
      <c r="D7" s="42" t="s">
        <v>8</v>
      </c>
      <c r="E7" s="43"/>
      <c r="F7" s="43"/>
    </row>
    <row r="8" spans="1:6" x14ac:dyDescent="0.25">
      <c r="A8" s="2" t="s">
        <v>9</v>
      </c>
      <c r="B8" s="44"/>
      <c r="C8" s="44"/>
      <c r="D8" s="2" t="s">
        <v>10</v>
      </c>
      <c r="E8" s="44"/>
      <c r="F8" s="44"/>
    </row>
    <row r="9" spans="1:6" x14ac:dyDescent="0.25">
      <c r="A9" s="45" t="s">
        <v>11</v>
      </c>
      <c r="B9" s="120">
        <f>SUM(B10:B16)</f>
        <v>199409294.95999998</v>
      </c>
      <c r="C9" s="120">
        <f>SUM(C10:C16)</f>
        <v>74275427.840000004</v>
      </c>
      <c r="D9" s="45" t="s">
        <v>12</v>
      </c>
      <c r="E9" s="120">
        <f>SUM(E10:E18)</f>
        <v>-611691.78</v>
      </c>
      <c r="F9" s="120">
        <f>SUM(F10:F18)</f>
        <v>5152661.83</v>
      </c>
    </row>
    <row r="10" spans="1:6" x14ac:dyDescent="0.25">
      <c r="A10" s="47" t="s">
        <v>13</v>
      </c>
      <c r="B10" s="206">
        <v>0</v>
      </c>
      <c r="C10" s="206">
        <v>0</v>
      </c>
      <c r="D10" s="47" t="s">
        <v>14</v>
      </c>
      <c r="E10" s="210">
        <v>6018.4</v>
      </c>
      <c r="F10" s="210">
        <v>87197.07</v>
      </c>
    </row>
    <row r="11" spans="1:6" x14ac:dyDescent="0.25">
      <c r="A11" s="47" t="s">
        <v>15</v>
      </c>
      <c r="B11" s="206">
        <v>118819668.83</v>
      </c>
      <c r="C11" s="206">
        <v>70548219.159999996</v>
      </c>
      <c r="D11" s="47" t="s">
        <v>16</v>
      </c>
      <c r="E11" s="210">
        <v>0</v>
      </c>
      <c r="F11" s="210">
        <v>320143.44</v>
      </c>
    </row>
    <row r="12" spans="1:6" x14ac:dyDescent="0.25">
      <c r="A12" s="47" t="s">
        <v>17</v>
      </c>
      <c r="B12" s="206">
        <v>0</v>
      </c>
      <c r="C12" s="206">
        <v>0</v>
      </c>
      <c r="D12" s="47" t="s">
        <v>18</v>
      </c>
      <c r="E12" s="210">
        <v>-29.12</v>
      </c>
      <c r="F12" s="210">
        <v>714111.1</v>
      </c>
    </row>
    <row r="13" spans="1:6" x14ac:dyDescent="0.25">
      <c r="A13" s="47" t="s">
        <v>19</v>
      </c>
      <c r="B13" s="206">
        <v>80589626.129999995</v>
      </c>
      <c r="C13" s="206">
        <v>3727208.68</v>
      </c>
      <c r="D13" s="47" t="s">
        <v>20</v>
      </c>
      <c r="E13" s="210">
        <v>0</v>
      </c>
      <c r="F13" s="210">
        <v>0</v>
      </c>
    </row>
    <row r="14" spans="1:6" x14ac:dyDescent="0.25">
      <c r="A14" s="47" t="s">
        <v>21</v>
      </c>
      <c r="B14" s="206">
        <v>0</v>
      </c>
      <c r="C14" s="206">
        <v>0</v>
      </c>
      <c r="D14" s="47" t="s">
        <v>22</v>
      </c>
      <c r="E14" s="210">
        <v>8000</v>
      </c>
      <c r="F14" s="210">
        <v>8000</v>
      </c>
    </row>
    <row r="15" spans="1:6" x14ac:dyDescent="0.25">
      <c r="A15" s="47" t="s">
        <v>23</v>
      </c>
      <c r="B15" s="206">
        <v>0</v>
      </c>
      <c r="C15" s="206">
        <v>0</v>
      </c>
      <c r="D15" s="47" t="s">
        <v>24</v>
      </c>
      <c r="E15" s="210">
        <v>0</v>
      </c>
      <c r="F15" s="210">
        <v>0</v>
      </c>
    </row>
    <row r="16" spans="1:6" x14ac:dyDescent="0.25">
      <c r="A16" s="47" t="s">
        <v>25</v>
      </c>
      <c r="B16" s="206">
        <v>0</v>
      </c>
      <c r="C16" s="206">
        <v>0</v>
      </c>
      <c r="D16" s="47" t="s">
        <v>26</v>
      </c>
      <c r="E16" s="210">
        <v>-732984.78</v>
      </c>
      <c r="F16" s="210">
        <v>-1890656.04</v>
      </c>
    </row>
    <row r="17" spans="1:6" x14ac:dyDescent="0.25">
      <c r="A17" s="45" t="s">
        <v>27</v>
      </c>
      <c r="B17" s="46">
        <f>SUM(B18:B24)</f>
        <v>4692621.2</v>
      </c>
      <c r="C17" s="46">
        <f>SUM(C18:C24)</f>
        <v>4865366.3100000005</v>
      </c>
      <c r="D17" s="47" t="s">
        <v>28</v>
      </c>
      <c r="E17" s="210">
        <v>0</v>
      </c>
      <c r="F17" s="210">
        <v>0</v>
      </c>
    </row>
    <row r="18" spans="1:6" x14ac:dyDescent="0.25">
      <c r="A18" s="47" t="s">
        <v>29</v>
      </c>
      <c r="B18" s="207">
        <v>0</v>
      </c>
      <c r="C18" s="207">
        <v>0</v>
      </c>
      <c r="D18" s="47" t="s">
        <v>30</v>
      </c>
      <c r="E18" s="210">
        <v>107303.72</v>
      </c>
      <c r="F18" s="210">
        <v>5913866.2599999998</v>
      </c>
    </row>
    <row r="19" spans="1:6" x14ac:dyDescent="0.25">
      <c r="A19" s="47" t="s">
        <v>31</v>
      </c>
      <c r="B19" s="207">
        <v>-133.52000000000001</v>
      </c>
      <c r="C19" s="207">
        <v>-133.52000000000001</v>
      </c>
      <c r="D19" s="45" t="s">
        <v>32</v>
      </c>
      <c r="E19" s="120">
        <f>SUM(E20:E22)</f>
        <v>0</v>
      </c>
      <c r="F19" s="120">
        <f>SUM(F20:F22)</f>
        <v>0</v>
      </c>
    </row>
    <row r="20" spans="1:6" x14ac:dyDescent="0.25">
      <c r="A20" s="47" t="s">
        <v>33</v>
      </c>
      <c r="B20" s="207">
        <v>4158887.36</v>
      </c>
      <c r="C20" s="207">
        <v>4044416.85</v>
      </c>
      <c r="D20" s="47" t="s">
        <v>34</v>
      </c>
      <c r="E20" s="167">
        <v>0</v>
      </c>
      <c r="F20" s="167">
        <v>0</v>
      </c>
    </row>
    <row r="21" spans="1:6" x14ac:dyDescent="0.25">
      <c r="A21" s="47" t="s">
        <v>35</v>
      </c>
      <c r="B21" s="207">
        <v>446.94</v>
      </c>
      <c r="C21" s="207">
        <v>0</v>
      </c>
      <c r="D21" s="47" t="s">
        <v>36</v>
      </c>
      <c r="E21" s="167">
        <v>0</v>
      </c>
      <c r="F21" s="167">
        <v>0</v>
      </c>
    </row>
    <row r="22" spans="1:6" x14ac:dyDescent="0.25">
      <c r="A22" s="47" t="s">
        <v>37</v>
      </c>
      <c r="B22" s="207">
        <v>18500</v>
      </c>
      <c r="C22" s="207">
        <v>5500</v>
      </c>
      <c r="D22" s="47" t="s">
        <v>38</v>
      </c>
      <c r="E22" s="167">
        <v>0</v>
      </c>
      <c r="F22" s="167">
        <v>0</v>
      </c>
    </row>
    <row r="23" spans="1:6" x14ac:dyDescent="0.25">
      <c r="A23" s="47" t="s">
        <v>39</v>
      </c>
      <c r="B23" s="207">
        <v>0</v>
      </c>
      <c r="C23" s="207">
        <v>0</v>
      </c>
      <c r="D23" s="45" t="s">
        <v>40</v>
      </c>
      <c r="E23" s="120">
        <f>E24+E25</f>
        <v>0</v>
      </c>
      <c r="F23" s="120">
        <f>F24+F25</f>
        <v>0</v>
      </c>
    </row>
    <row r="24" spans="1:6" x14ac:dyDescent="0.25">
      <c r="A24" s="47" t="s">
        <v>41</v>
      </c>
      <c r="B24" s="207">
        <v>514920.42</v>
      </c>
      <c r="C24" s="207">
        <v>815582.98</v>
      </c>
      <c r="D24" s="47" t="s">
        <v>42</v>
      </c>
      <c r="E24" s="168">
        <v>0</v>
      </c>
      <c r="F24" s="168">
        <v>0</v>
      </c>
    </row>
    <row r="25" spans="1:6" x14ac:dyDescent="0.25">
      <c r="A25" s="45" t="s">
        <v>43</v>
      </c>
      <c r="B25" s="46">
        <f>SUM(B26:B30)</f>
        <v>13226997.6</v>
      </c>
      <c r="C25" s="46">
        <f>SUM(C26:C30)</f>
        <v>13712327.42</v>
      </c>
      <c r="D25" s="47" t="s">
        <v>44</v>
      </c>
      <c r="E25" s="168">
        <v>0</v>
      </c>
      <c r="F25" s="168">
        <v>0</v>
      </c>
    </row>
    <row r="26" spans="1:6" x14ac:dyDescent="0.25">
      <c r="A26" s="47" t="s">
        <v>45</v>
      </c>
      <c r="B26" s="208">
        <v>682586.39</v>
      </c>
      <c r="C26" s="208">
        <v>682586.39</v>
      </c>
      <c r="D26" s="45" t="s">
        <v>46</v>
      </c>
      <c r="E26" s="169">
        <v>0</v>
      </c>
      <c r="F26" s="169">
        <v>0</v>
      </c>
    </row>
    <row r="27" spans="1:6" x14ac:dyDescent="0.25">
      <c r="A27" s="47" t="s">
        <v>47</v>
      </c>
      <c r="B27" s="208">
        <v>336705.34</v>
      </c>
      <c r="C27" s="208">
        <v>336705.34</v>
      </c>
      <c r="D27" s="45" t="s">
        <v>48</v>
      </c>
      <c r="E27" s="120">
        <f>SUM(E28:E30)</f>
        <v>0</v>
      </c>
      <c r="F27" s="120">
        <f>SUM(F28:F30)</f>
        <v>0</v>
      </c>
    </row>
    <row r="28" spans="1:6" x14ac:dyDescent="0.25">
      <c r="A28" s="47" t="s">
        <v>49</v>
      </c>
      <c r="B28" s="208">
        <v>0</v>
      </c>
      <c r="C28" s="208">
        <v>0</v>
      </c>
      <c r="D28" s="47" t="s">
        <v>50</v>
      </c>
      <c r="E28" s="170">
        <v>0</v>
      </c>
      <c r="F28" s="170">
        <v>0</v>
      </c>
    </row>
    <row r="29" spans="1:6" x14ac:dyDescent="0.25">
      <c r="A29" s="47" t="s">
        <v>51</v>
      </c>
      <c r="B29" s="208">
        <v>12207705.869999999</v>
      </c>
      <c r="C29" s="208">
        <v>12693035.689999999</v>
      </c>
      <c r="D29" s="47" t="s">
        <v>52</v>
      </c>
      <c r="E29" s="170">
        <v>0</v>
      </c>
      <c r="F29" s="170">
        <v>0</v>
      </c>
    </row>
    <row r="30" spans="1:6" x14ac:dyDescent="0.25">
      <c r="A30" s="47" t="s">
        <v>53</v>
      </c>
      <c r="B30" s="208">
        <v>0</v>
      </c>
      <c r="C30" s="208">
        <v>0</v>
      </c>
      <c r="D30" s="47" t="s">
        <v>54</v>
      </c>
      <c r="E30" s="170">
        <v>0</v>
      </c>
      <c r="F30" s="170">
        <v>0</v>
      </c>
    </row>
    <row r="31" spans="1:6" x14ac:dyDescent="0.25">
      <c r="A31" s="45" t="s">
        <v>55</v>
      </c>
      <c r="B31" s="160">
        <f>SUM(B32:B36)</f>
        <v>0</v>
      </c>
      <c r="C31" s="160">
        <f>SUM(C32:C36)</f>
        <v>0</v>
      </c>
      <c r="D31" s="45" t="s">
        <v>56</v>
      </c>
      <c r="E31" s="120">
        <f>SUM(E32:E37)</f>
        <v>0</v>
      </c>
      <c r="F31" s="120">
        <f>SUM(F32:F37)</f>
        <v>0</v>
      </c>
    </row>
    <row r="32" spans="1:6" x14ac:dyDescent="0.25">
      <c r="A32" s="47" t="s">
        <v>57</v>
      </c>
      <c r="B32" s="158">
        <v>0</v>
      </c>
      <c r="C32" s="158">
        <v>0</v>
      </c>
      <c r="D32" s="47" t="s">
        <v>58</v>
      </c>
      <c r="E32" s="120">
        <v>0</v>
      </c>
      <c r="F32" s="120">
        <v>0</v>
      </c>
    </row>
    <row r="33" spans="1:6" ht="14.45" customHeight="1" x14ac:dyDescent="0.25">
      <c r="A33" s="47" t="s">
        <v>59</v>
      </c>
      <c r="B33" s="158">
        <v>0</v>
      </c>
      <c r="C33" s="158">
        <v>0</v>
      </c>
      <c r="D33" s="47" t="s">
        <v>60</v>
      </c>
      <c r="E33" s="120">
        <v>0</v>
      </c>
      <c r="F33" s="120">
        <v>0</v>
      </c>
    </row>
    <row r="34" spans="1:6" ht="14.45" customHeight="1" x14ac:dyDescent="0.25">
      <c r="A34" s="47" t="s">
        <v>61</v>
      </c>
      <c r="B34" s="158">
        <v>0</v>
      </c>
      <c r="C34" s="158">
        <v>0</v>
      </c>
      <c r="D34" s="47" t="s">
        <v>62</v>
      </c>
      <c r="E34" s="120">
        <v>0</v>
      </c>
      <c r="F34" s="120">
        <v>0</v>
      </c>
    </row>
    <row r="35" spans="1:6" ht="14.45" customHeight="1" x14ac:dyDescent="0.25">
      <c r="A35" s="47" t="s">
        <v>63</v>
      </c>
      <c r="B35" s="158">
        <v>0</v>
      </c>
      <c r="C35" s="158">
        <v>0</v>
      </c>
      <c r="D35" s="47" t="s">
        <v>64</v>
      </c>
      <c r="E35" s="120">
        <v>0</v>
      </c>
      <c r="F35" s="120">
        <v>0</v>
      </c>
    </row>
    <row r="36" spans="1:6" ht="14.45" customHeight="1" x14ac:dyDescent="0.25">
      <c r="A36" s="47" t="s">
        <v>65</v>
      </c>
      <c r="B36" s="158">
        <v>0</v>
      </c>
      <c r="C36" s="158">
        <v>0</v>
      </c>
      <c r="D36" s="47" t="s">
        <v>66</v>
      </c>
      <c r="E36" s="120">
        <v>0</v>
      </c>
      <c r="F36" s="120">
        <v>0</v>
      </c>
    </row>
    <row r="37" spans="1:6" ht="14.45" customHeight="1" x14ac:dyDescent="0.25">
      <c r="A37" s="45" t="s">
        <v>67</v>
      </c>
      <c r="B37" s="160">
        <v>0</v>
      </c>
      <c r="C37" s="160">
        <v>0</v>
      </c>
      <c r="D37" s="47" t="s">
        <v>68</v>
      </c>
      <c r="E37" s="120">
        <v>0</v>
      </c>
      <c r="F37" s="120">
        <v>0</v>
      </c>
    </row>
    <row r="38" spans="1:6" x14ac:dyDescent="0.25">
      <c r="A38" s="45" t="s">
        <v>69</v>
      </c>
      <c r="B38" s="160">
        <f>SUM(B39:B40)</f>
        <v>0</v>
      </c>
      <c r="C38" s="160">
        <f>SUM(C39:C40)</f>
        <v>0</v>
      </c>
      <c r="D38" s="45" t="s">
        <v>70</v>
      </c>
      <c r="E38" s="120">
        <f>SUM(E39:E41)</f>
        <v>0</v>
      </c>
      <c r="F38" s="120">
        <f>SUM(F39:F41)</f>
        <v>0</v>
      </c>
    </row>
    <row r="39" spans="1:6" x14ac:dyDescent="0.25">
      <c r="A39" s="47" t="s">
        <v>71</v>
      </c>
      <c r="B39" s="159">
        <v>0</v>
      </c>
      <c r="C39" s="159">
        <v>0</v>
      </c>
      <c r="D39" s="47" t="s">
        <v>72</v>
      </c>
      <c r="E39" s="120">
        <v>0</v>
      </c>
      <c r="F39" s="120">
        <v>0</v>
      </c>
    </row>
    <row r="40" spans="1:6" x14ac:dyDescent="0.25">
      <c r="A40" s="47" t="s">
        <v>73</v>
      </c>
      <c r="B40" s="159">
        <v>0</v>
      </c>
      <c r="C40" s="159">
        <v>0</v>
      </c>
      <c r="D40" s="47" t="s">
        <v>74</v>
      </c>
      <c r="E40" s="120">
        <v>0</v>
      </c>
      <c r="F40" s="120">
        <v>0</v>
      </c>
    </row>
    <row r="41" spans="1:6" x14ac:dyDescent="0.25">
      <c r="A41" s="45" t="s">
        <v>75</v>
      </c>
      <c r="B41" s="161">
        <f>SUM(B42:B45)</f>
        <v>0</v>
      </c>
      <c r="C41" s="161">
        <f>SUM(C42:C45)</f>
        <v>0</v>
      </c>
      <c r="D41" s="47" t="s">
        <v>76</v>
      </c>
      <c r="E41" s="120">
        <v>0</v>
      </c>
      <c r="F41" s="120">
        <v>0</v>
      </c>
    </row>
    <row r="42" spans="1:6" x14ac:dyDescent="0.25">
      <c r="A42" s="47" t="s">
        <v>77</v>
      </c>
      <c r="B42" s="161">
        <v>0</v>
      </c>
      <c r="C42" s="161">
        <v>0</v>
      </c>
      <c r="D42" s="45" t="s">
        <v>78</v>
      </c>
      <c r="E42" s="120">
        <f>SUM(E43:E45)</f>
        <v>0</v>
      </c>
      <c r="F42" s="120">
        <f>SUM(F43:F45)</f>
        <v>0</v>
      </c>
    </row>
    <row r="43" spans="1:6" x14ac:dyDescent="0.25">
      <c r="A43" s="47" t="s">
        <v>79</v>
      </c>
      <c r="B43" s="161">
        <v>0</v>
      </c>
      <c r="C43" s="161">
        <v>0</v>
      </c>
      <c r="D43" s="47" t="s">
        <v>80</v>
      </c>
      <c r="E43" s="120">
        <v>0</v>
      </c>
      <c r="F43" s="120">
        <v>0</v>
      </c>
    </row>
    <row r="44" spans="1:6" x14ac:dyDescent="0.25">
      <c r="A44" s="47" t="s">
        <v>81</v>
      </c>
      <c r="B44" s="161">
        <v>0</v>
      </c>
      <c r="C44" s="161">
        <v>0</v>
      </c>
      <c r="D44" s="47" t="s">
        <v>82</v>
      </c>
      <c r="E44" s="120">
        <v>0</v>
      </c>
      <c r="F44" s="120">
        <v>0</v>
      </c>
    </row>
    <row r="45" spans="1:6" x14ac:dyDescent="0.25">
      <c r="A45" s="47" t="s">
        <v>83</v>
      </c>
      <c r="B45" s="161">
        <v>0</v>
      </c>
      <c r="C45" s="161">
        <v>0</v>
      </c>
      <c r="D45" s="47" t="s">
        <v>84</v>
      </c>
      <c r="E45" s="120">
        <v>0</v>
      </c>
      <c r="F45" s="120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85</v>
      </c>
      <c r="B47" s="162">
        <f>B9+B17+B25+B31+B37+B38+B41</f>
        <v>217328913.75999996</v>
      </c>
      <c r="C47" s="162">
        <f>C9+C17+C25+C31+C37+C38+C41</f>
        <v>92853121.570000008</v>
      </c>
      <c r="D47" s="2" t="s">
        <v>86</v>
      </c>
      <c r="E47" s="162">
        <f>E9+E19+E23+E26+E27+E31+E38+E42</f>
        <v>-611691.78</v>
      </c>
      <c r="F47" s="162">
        <f>F9+F19+F23+F26+F27+F31+F38+F42</f>
        <v>5152661.83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87</v>
      </c>
      <c r="B49" s="165"/>
      <c r="C49" s="165"/>
      <c r="D49" s="2" t="s">
        <v>88</v>
      </c>
      <c r="E49" s="48"/>
      <c r="F49" s="48"/>
    </row>
    <row r="50" spans="1:6" x14ac:dyDescent="0.25">
      <c r="A50" s="45" t="s">
        <v>89</v>
      </c>
      <c r="B50" s="165">
        <v>0</v>
      </c>
      <c r="C50" s="165">
        <v>0</v>
      </c>
      <c r="D50" s="45" t="s">
        <v>90</v>
      </c>
      <c r="E50" s="166">
        <v>0</v>
      </c>
      <c r="F50" s="166">
        <v>0</v>
      </c>
    </row>
    <row r="51" spans="1:6" x14ac:dyDescent="0.25">
      <c r="A51" s="45" t="s">
        <v>91</v>
      </c>
      <c r="B51" s="165">
        <v>0</v>
      </c>
      <c r="C51" s="165">
        <v>0</v>
      </c>
      <c r="D51" s="45" t="s">
        <v>92</v>
      </c>
      <c r="E51" s="166">
        <v>0</v>
      </c>
      <c r="F51" s="166">
        <v>0</v>
      </c>
    </row>
    <row r="52" spans="1:6" x14ac:dyDescent="0.25">
      <c r="A52" s="45" t="s">
        <v>93</v>
      </c>
      <c r="B52" s="209">
        <v>675440034.27999997</v>
      </c>
      <c r="C52" s="209">
        <v>642261829.73000002</v>
      </c>
      <c r="D52" s="45" t="s">
        <v>94</v>
      </c>
      <c r="E52" s="166">
        <v>0</v>
      </c>
      <c r="F52" s="166">
        <v>0</v>
      </c>
    </row>
    <row r="53" spans="1:6" x14ac:dyDescent="0.25">
      <c r="A53" s="45" t="s">
        <v>95</v>
      </c>
      <c r="B53" s="209">
        <v>128590737.2</v>
      </c>
      <c r="C53" s="209">
        <v>128042267.22</v>
      </c>
      <c r="D53" s="45" t="s">
        <v>96</v>
      </c>
      <c r="E53" s="166">
        <v>0</v>
      </c>
      <c r="F53" s="166">
        <v>0</v>
      </c>
    </row>
    <row r="54" spans="1:6" x14ac:dyDescent="0.25">
      <c r="A54" s="45" t="s">
        <v>97</v>
      </c>
      <c r="B54" s="209">
        <v>1714878.68</v>
      </c>
      <c r="C54" s="209">
        <v>1714878.68</v>
      </c>
      <c r="D54" s="45" t="s">
        <v>98</v>
      </c>
      <c r="E54" s="166">
        <v>0</v>
      </c>
      <c r="F54" s="166">
        <v>0</v>
      </c>
    </row>
    <row r="55" spans="1:6" x14ac:dyDescent="0.25">
      <c r="A55" s="45" t="s">
        <v>99</v>
      </c>
      <c r="B55" s="209">
        <v>-97894432.189999998</v>
      </c>
      <c r="C55" s="209">
        <v>-97894432.189999998</v>
      </c>
      <c r="D55" s="49" t="s">
        <v>100</v>
      </c>
      <c r="E55" s="166">
        <v>0</v>
      </c>
      <c r="F55" s="166">
        <v>0</v>
      </c>
    </row>
    <row r="56" spans="1:6" x14ac:dyDescent="0.25">
      <c r="A56" s="45" t="s">
        <v>101</v>
      </c>
      <c r="B56" s="209">
        <v>41621.93</v>
      </c>
      <c r="C56" s="209">
        <v>41621.93</v>
      </c>
      <c r="D56" s="44"/>
      <c r="E56" s="163"/>
      <c r="F56" s="163"/>
    </row>
    <row r="57" spans="1:6" x14ac:dyDescent="0.25">
      <c r="A57" s="45" t="s">
        <v>102</v>
      </c>
      <c r="B57" s="209">
        <v>0</v>
      </c>
      <c r="C57" s="209">
        <v>0</v>
      </c>
      <c r="D57" s="2" t="s">
        <v>103</v>
      </c>
      <c r="E57" s="162">
        <f>SUM(E50:E55)</f>
        <v>0</v>
      </c>
      <c r="F57" s="162">
        <f>SUM(F50:F55)</f>
        <v>0</v>
      </c>
    </row>
    <row r="58" spans="1:6" x14ac:dyDescent="0.25">
      <c r="A58" s="45" t="s">
        <v>104</v>
      </c>
      <c r="B58" s="209">
        <v>0</v>
      </c>
      <c r="C58" s="209">
        <v>0</v>
      </c>
      <c r="D58" s="44"/>
      <c r="E58" s="48"/>
      <c r="F58" s="48"/>
    </row>
    <row r="59" spans="1:6" x14ac:dyDescent="0.25">
      <c r="A59" s="44"/>
      <c r="B59" s="165"/>
      <c r="C59" s="165"/>
      <c r="D59" s="2" t="s">
        <v>105</v>
      </c>
      <c r="E59" s="162">
        <f>E47+E57</f>
        <v>-611691.78</v>
      </c>
      <c r="F59" s="162">
        <f>F47+F57</f>
        <v>5152661.83</v>
      </c>
    </row>
    <row r="60" spans="1:6" x14ac:dyDescent="0.25">
      <c r="A60" s="3" t="s">
        <v>106</v>
      </c>
      <c r="B60" s="162">
        <f>SUM(B50:B58)</f>
        <v>707892839.89999998</v>
      </c>
      <c r="C60" s="162">
        <f>SUM(C50:C58)</f>
        <v>674166165.37</v>
      </c>
      <c r="D60" s="44"/>
      <c r="E60" s="48"/>
      <c r="F60" s="48"/>
    </row>
    <row r="61" spans="1:6" x14ac:dyDescent="0.25">
      <c r="A61" s="44"/>
      <c r="B61" s="164"/>
      <c r="C61" s="164"/>
      <c r="D61" s="50" t="s">
        <v>107</v>
      </c>
      <c r="E61" s="48"/>
      <c r="F61" s="48"/>
    </row>
    <row r="62" spans="1:6" x14ac:dyDescent="0.25">
      <c r="A62" s="3" t="s">
        <v>108</v>
      </c>
      <c r="B62" s="162">
        <f>SUM(B47+B60)</f>
        <v>925221753.65999997</v>
      </c>
      <c r="C62" s="162">
        <f>SUM(C47+C60)</f>
        <v>767019286.94000006</v>
      </c>
      <c r="D62" s="44"/>
      <c r="E62" s="48"/>
      <c r="F62" s="48"/>
    </row>
    <row r="63" spans="1:6" x14ac:dyDescent="0.25">
      <c r="A63" s="44"/>
      <c r="B63" s="44"/>
      <c r="C63" s="44"/>
      <c r="D63" s="51" t="s">
        <v>109</v>
      </c>
      <c r="E63" s="120">
        <f>SUM(E64:E66)</f>
        <v>143385078.71000001</v>
      </c>
      <c r="F63" s="120">
        <f>SUM(F64:F66)</f>
        <v>143385078.71000001</v>
      </c>
    </row>
    <row r="64" spans="1:6" x14ac:dyDescent="0.25">
      <c r="A64" s="44"/>
      <c r="B64" s="44"/>
      <c r="C64" s="44"/>
      <c r="D64" s="45" t="s">
        <v>110</v>
      </c>
      <c r="E64" s="211">
        <v>75451446.780000001</v>
      </c>
      <c r="F64" s="211">
        <v>75451446.780000001</v>
      </c>
    </row>
    <row r="65" spans="1:6" x14ac:dyDescent="0.25">
      <c r="A65" s="44"/>
      <c r="B65" s="44"/>
      <c r="C65" s="44"/>
      <c r="D65" s="49" t="s">
        <v>111</v>
      </c>
      <c r="E65" s="211">
        <v>67933631.930000007</v>
      </c>
      <c r="F65" s="211">
        <v>67933631.930000007</v>
      </c>
    </row>
    <row r="66" spans="1:6" x14ac:dyDescent="0.25">
      <c r="A66" s="44"/>
      <c r="B66" s="44"/>
      <c r="C66" s="44"/>
      <c r="D66" s="45" t="s">
        <v>112</v>
      </c>
      <c r="E66" s="172">
        <v>0</v>
      </c>
      <c r="F66" s="172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113</v>
      </c>
      <c r="E68" s="120">
        <f>SUM(E69:E73)</f>
        <v>782448366.73000002</v>
      </c>
      <c r="F68" s="120">
        <f>SUM(F69:F73)</f>
        <v>618481546.39999998</v>
      </c>
    </row>
    <row r="69" spans="1:6" x14ac:dyDescent="0.25">
      <c r="A69" s="52"/>
      <c r="B69" s="44"/>
      <c r="C69" s="44"/>
      <c r="D69" s="45" t="s">
        <v>114</v>
      </c>
      <c r="E69" s="212">
        <v>163873159.21000001</v>
      </c>
      <c r="F69" s="212">
        <v>12411182.859999999</v>
      </c>
    </row>
    <row r="70" spans="1:6" x14ac:dyDescent="0.25">
      <c r="A70" s="52"/>
      <c r="B70" s="44"/>
      <c r="C70" s="44"/>
      <c r="D70" s="45" t="s">
        <v>115</v>
      </c>
      <c r="E70" s="212">
        <v>618533763.01999998</v>
      </c>
      <c r="F70" s="212">
        <v>606028919.03999996</v>
      </c>
    </row>
    <row r="71" spans="1:6" x14ac:dyDescent="0.25">
      <c r="A71" s="52"/>
      <c r="B71" s="44"/>
      <c r="C71" s="44"/>
      <c r="D71" s="45" t="s">
        <v>116</v>
      </c>
      <c r="E71" s="212">
        <v>41444.5</v>
      </c>
      <c r="F71" s="212">
        <v>41444.5</v>
      </c>
    </row>
    <row r="72" spans="1:6" x14ac:dyDescent="0.25">
      <c r="A72" s="52"/>
      <c r="B72" s="44"/>
      <c r="C72" s="44"/>
      <c r="D72" s="45" t="s">
        <v>117</v>
      </c>
      <c r="E72" s="212">
        <v>0</v>
      </c>
      <c r="F72" s="212">
        <v>0</v>
      </c>
    </row>
    <row r="73" spans="1:6" x14ac:dyDescent="0.25">
      <c r="A73" s="52"/>
      <c r="B73" s="44"/>
      <c r="C73" s="44"/>
      <c r="D73" s="45" t="s">
        <v>118</v>
      </c>
      <c r="E73" s="212">
        <v>0</v>
      </c>
      <c r="F73" s="212">
        <v>0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119</v>
      </c>
      <c r="E75" s="120">
        <f>E76+E77</f>
        <v>0</v>
      </c>
      <c r="F75" s="120">
        <f>F76+F77</f>
        <v>0</v>
      </c>
    </row>
    <row r="76" spans="1:6" x14ac:dyDescent="0.25">
      <c r="A76" s="52"/>
      <c r="B76" s="44"/>
      <c r="C76" s="44"/>
      <c r="D76" s="45" t="s">
        <v>120</v>
      </c>
      <c r="E76" s="120">
        <v>0</v>
      </c>
      <c r="F76" s="120">
        <v>0</v>
      </c>
    </row>
    <row r="77" spans="1:6" x14ac:dyDescent="0.25">
      <c r="A77" s="52"/>
      <c r="B77" s="44"/>
      <c r="C77" s="44"/>
      <c r="D77" s="45" t="s">
        <v>121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122</v>
      </c>
      <c r="E79" s="162">
        <f>E63+E68+E75</f>
        <v>925833445.44000006</v>
      </c>
      <c r="F79" s="162">
        <f>F63+F68+F75</f>
        <v>761866625.11000001</v>
      </c>
    </row>
    <row r="80" spans="1:6" x14ac:dyDescent="0.25">
      <c r="A80" s="52"/>
      <c r="B80" s="44"/>
      <c r="C80" s="44"/>
      <c r="D80" s="44"/>
      <c r="E80" s="164"/>
      <c r="F80" s="164"/>
    </row>
    <row r="81" spans="1:6" x14ac:dyDescent="0.25">
      <c r="A81" s="52"/>
      <c r="B81" s="44"/>
      <c r="C81" s="44"/>
      <c r="D81" s="2" t="s">
        <v>123</v>
      </c>
      <c r="E81" s="162">
        <f>E59+E79</f>
        <v>925221753.66000009</v>
      </c>
      <c r="F81" s="162">
        <f>F59+F79</f>
        <v>767019286.94000006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E47:F47 B9:C62 E9:F45 E50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0 B38:C38 B47:C47 B17:C17 B25:C25 B41:C41 B46:C46 B60:C62 E19:F19 E23:F23 E27:F27 E31:F63 E67:F68 E74:F75 E77:F81 F76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326" t="s">
        <v>445</v>
      </c>
      <c r="B1" s="318"/>
      <c r="C1" s="318"/>
      <c r="D1" s="318"/>
      <c r="E1" s="318"/>
      <c r="F1" s="318"/>
      <c r="G1" s="319"/>
    </row>
    <row r="2" spans="1:7" x14ac:dyDescent="0.25">
      <c r="A2" s="338" t="str">
        <f>'Formato 1'!A2</f>
        <v>Municipio de San Felipe</v>
      </c>
      <c r="B2" s="339"/>
      <c r="C2" s="339"/>
      <c r="D2" s="339"/>
      <c r="E2" s="339"/>
      <c r="F2" s="339"/>
      <c r="G2" s="340"/>
    </row>
    <row r="3" spans="1:7" x14ac:dyDescent="0.25">
      <c r="A3" s="335" t="s">
        <v>446</v>
      </c>
      <c r="B3" s="336"/>
      <c r="C3" s="336"/>
      <c r="D3" s="336"/>
      <c r="E3" s="336"/>
      <c r="F3" s="336"/>
      <c r="G3" s="337"/>
    </row>
    <row r="4" spans="1:7" x14ac:dyDescent="0.25">
      <c r="A4" s="335" t="s">
        <v>2</v>
      </c>
      <c r="B4" s="336"/>
      <c r="C4" s="336"/>
      <c r="D4" s="336"/>
      <c r="E4" s="336"/>
      <c r="F4" s="336"/>
      <c r="G4" s="337"/>
    </row>
    <row r="5" spans="1:7" x14ac:dyDescent="0.25">
      <c r="A5" s="329" t="s">
        <v>447</v>
      </c>
      <c r="B5" s="330"/>
      <c r="C5" s="330"/>
      <c r="D5" s="330"/>
      <c r="E5" s="330"/>
      <c r="F5" s="330"/>
      <c r="G5" s="331"/>
    </row>
    <row r="6" spans="1:7" ht="30" x14ac:dyDescent="0.25">
      <c r="A6" s="137" t="s">
        <v>448</v>
      </c>
      <c r="B6" s="7" t="s">
        <v>449</v>
      </c>
      <c r="C6" s="32" t="s">
        <v>450</v>
      </c>
      <c r="D6" s="32" t="s">
        <v>451</v>
      </c>
      <c r="E6" s="32" t="s">
        <v>452</v>
      </c>
      <c r="F6" s="32" t="s">
        <v>453</v>
      </c>
      <c r="G6" s="32" t="s">
        <v>454</v>
      </c>
    </row>
    <row r="7" spans="1:7" ht="15.75" customHeight="1" x14ac:dyDescent="0.25">
      <c r="A7" s="26" t="s">
        <v>455</v>
      </c>
      <c r="B7" s="117">
        <v>230174602</v>
      </c>
      <c r="C7" s="117">
        <v>235928967.06</v>
      </c>
      <c r="D7" s="117">
        <v>241827191.24000001</v>
      </c>
      <c r="E7" s="117">
        <f t="shared" ref="E7:G7" si="0">SUM(E8:E19)</f>
        <v>0</v>
      </c>
      <c r="F7" s="117">
        <f t="shared" si="0"/>
        <v>0</v>
      </c>
      <c r="G7" s="117">
        <f t="shared" si="0"/>
        <v>0</v>
      </c>
    </row>
    <row r="8" spans="1:7" x14ac:dyDescent="0.25">
      <c r="A8" s="57" t="s">
        <v>456</v>
      </c>
      <c r="B8" s="74">
        <v>27359203</v>
      </c>
      <c r="C8" s="74">
        <v>28043183.079999998</v>
      </c>
      <c r="D8" s="74">
        <v>28744262.66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457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458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459</v>
      </c>
      <c r="B11" s="74">
        <v>5434270</v>
      </c>
      <c r="C11" s="74">
        <v>5570126.75</v>
      </c>
      <c r="D11" s="74">
        <v>5709379.9199999999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460</v>
      </c>
      <c r="B12" s="74">
        <v>11351078</v>
      </c>
      <c r="C12" s="74">
        <v>11634854.949999999</v>
      </c>
      <c r="D12" s="74">
        <v>11925726.32</v>
      </c>
      <c r="E12" s="74">
        <v>0</v>
      </c>
      <c r="F12" s="74">
        <v>0</v>
      </c>
      <c r="G12" s="74">
        <v>0</v>
      </c>
    </row>
    <row r="13" spans="1:7" x14ac:dyDescent="0.25">
      <c r="A13" s="57" t="s">
        <v>461</v>
      </c>
      <c r="B13" s="74">
        <v>2933976</v>
      </c>
      <c r="C13" s="74">
        <v>3007325.4</v>
      </c>
      <c r="D13" s="74">
        <v>3082508.54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462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463</v>
      </c>
      <c r="B15" s="74">
        <v>179269364</v>
      </c>
      <c r="C15" s="74">
        <v>183751098.09999999</v>
      </c>
      <c r="D15" s="74">
        <v>188344875.55000001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464</v>
      </c>
      <c r="B16" s="74">
        <v>3469711</v>
      </c>
      <c r="C16" s="74">
        <v>3556453.78</v>
      </c>
      <c r="D16" s="74">
        <v>3645365.12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465</v>
      </c>
      <c r="B17" s="74">
        <v>357000</v>
      </c>
      <c r="C17" s="74">
        <v>365925</v>
      </c>
      <c r="D17" s="74">
        <v>375073.13</v>
      </c>
      <c r="E17" s="74">
        <v>0</v>
      </c>
      <c r="F17" s="74">
        <v>0</v>
      </c>
      <c r="G17" s="74">
        <v>0</v>
      </c>
    </row>
    <row r="18" spans="1:7" x14ac:dyDescent="0.25">
      <c r="A18" s="57" t="s">
        <v>466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91" t="s">
        <v>467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468</v>
      </c>
      <c r="B20" s="74">
        <v>239083794</v>
      </c>
      <c r="C20" s="74">
        <v>245060888.84999999</v>
      </c>
      <c r="D20" s="74">
        <v>251187411.06999999</v>
      </c>
      <c r="E20" s="74"/>
      <c r="F20" s="74"/>
      <c r="G20" s="74"/>
    </row>
    <row r="21" spans="1:7" x14ac:dyDescent="0.25">
      <c r="A21" s="3" t="s">
        <v>469</v>
      </c>
      <c r="B21" s="117">
        <v>239083794</v>
      </c>
      <c r="C21" s="117">
        <v>245060888.84999999</v>
      </c>
      <c r="D21" s="117">
        <v>251187411.06999999</v>
      </c>
      <c r="E21" s="117">
        <f t="shared" ref="E21:G21" si="1">SUM(E22:E26)</f>
        <v>0</v>
      </c>
      <c r="F21" s="117">
        <f t="shared" si="1"/>
        <v>0</v>
      </c>
      <c r="G21" s="117">
        <f t="shared" si="1"/>
        <v>0</v>
      </c>
    </row>
    <row r="22" spans="1:7" x14ac:dyDescent="0.25">
      <c r="A22" s="57" t="s">
        <v>470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471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472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473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474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468</v>
      </c>
      <c r="B27" s="75">
        <v>0</v>
      </c>
      <c r="C27" s="75">
        <v>0</v>
      </c>
      <c r="D27" s="75">
        <v>0</v>
      </c>
      <c r="E27" s="75"/>
      <c r="F27" s="75"/>
      <c r="G27" s="75"/>
    </row>
    <row r="28" spans="1:7" x14ac:dyDescent="0.25">
      <c r="A28" s="3" t="s">
        <v>475</v>
      </c>
      <c r="B28" s="117">
        <v>0</v>
      </c>
      <c r="C28" s="117">
        <v>0</v>
      </c>
      <c r="D28" s="117">
        <v>0</v>
      </c>
      <c r="E28" s="117">
        <f t="shared" ref="E28:G28" si="2">SUM(E29)</f>
        <v>0</v>
      </c>
      <c r="F28" s="117">
        <f t="shared" si="2"/>
        <v>0</v>
      </c>
      <c r="G28" s="117">
        <f t="shared" si="2"/>
        <v>0</v>
      </c>
    </row>
    <row r="29" spans="1:7" x14ac:dyDescent="0.25">
      <c r="A29" s="57" t="s">
        <v>476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468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477</v>
      </c>
      <c r="B31" s="117">
        <v>469258396</v>
      </c>
      <c r="C31" s="117">
        <v>480989855.90999997</v>
      </c>
      <c r="D31" s="117">
        <v>493014602.31</v>
      </c>
      <c r="E31" s="117">
        <f t="shared" ref="E31:G31" si="3">E21+E7+E28</f>
        <v>0</v>
      </c>
      <c r="F31" s="117">
        <f t="shared" si="3"/>
        <v>0</v>
      </c>
      <c r="G31" s="117">
        <f t="shared" si="3"/>
        <v>0</v>
      </c>
    </row>
    <row r="32" spans="1:7" ht="14.45" customHeight="1" x14ac:dyDescent="0.25">
      <c r="A32" s="44"/>
      <c r="B32" s="139"/>
      <c r="C32" s="139"/>
      <c r="D32" s="139"/>
      <c r="E32" s="139"/>
      <c r="F32" s="139"/>
      <c r="G32" s="139"/>
    </row>
    <row r="33" spans="1:7" x14ac:dyDescent="0.25">
      <c r="A33" s="142" t="s">
        <v>297</v>
      </c>
      <c r="B33" s="52"/>
      <c r="C33" s="52"/>
      <c r="D33" s="52"/>
      <c r="E33" s="52"/>
      <c r="F33" s="52"/>
      <c r="G33" s="52"/>
    </row>
    <row r="34" spans="1:7" ht="30" x14ac:dyDescent="0.25">
      <c r="A34" s="140" t="s">
        <v>478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</row>
    <row r="35" spans="1:7" ht="30" x14ac:dyDescent="0.25">
      <c r="A35" s="140" t="s">
        <v>299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</row>
    <row r="36" spans="1:7" x14ac:dyDescent="0.25">
      <c r="A36" s="142" t="s">
        <v>479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00000000-0002-0000-09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E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326" t="s">
        <v>480</v>
      </c>
      <c r="B1" s="318"/>
      <c r="C1" s="318"/>
      <c r="D1" s="318"/>
      <c r="E1" s="318"/>
      <c r="F1" s="318"/>
      <c r="G1" s="319"/>
    </row>
    <row r="2" spans="1:7" x14ac:dyDescent="0.25">
      <c r="A2" s="338" t="str">
        <f>'Formato 1'!A2</f>
        <v>Municipio de San Felipe</v>
      </c>
      <c r="B2" s="339"/>
      <c r="C2" s="339"/>
      <c r="D2" s="339"/>
      <c r="E2" s="339"/>
      <c r="F2" s="339"/>
      <c r="G2" s="340"/>
    </row>
    <row r="3" spans="1:7" x14ac:dyDescent="0.25">
      <c r="A3" s="335" t="s">
        <v>481</v>
      </c>
      <c r="B3" s="336"/>
      <c r="C3" s="336"/>
      <c r="D3" s="336"/>
      <c r="E3" s="336"/>
      <c r="F3" s="336"/>
      <c r="G3" s="337"/>
    </row>
    <row r="4" spans="1:7" x14ac:dyDescent="0.25">
      <c r="A4" s="335" t="s">
        <v>2</v>
      </c>
      <c r="B4" s="336"/>
      <c r="C4" s="336"/>
      <c r="D4" s="336"/>
      <c r="E4" s="336"/>
      <c r="F4" s="336"/>
      <c r="G4" s="337"/>
    </row>
    <row r="5" spans="1:7" x14ac:dyDescent="0.25">
      <c r="A5" s="329" t="s">
        <v>447</v>
      </c>
      <c r="B5" s="330"/>
      <c r="C5" s="330"/>
      <c r="D5" s="330"/>
      <c r="E5" s="330"/>
      <c r="F5" s="330"/>
      <c r="G5" s="331"/>
    </row>
    <row r="6" spans="1:7" ht="30" x14ac:dyDescent="0.25">
      <c r="A6" s="137" t="s">
        <v>448</v>
      </c>
      <c r="B6" s="7" t="s">
        <v>449</v>
      </c>
      <c r="C6" s="32" t="s">
        <v>450</v>
      </c>
      <c r="D6" s="32" t="s">
        <v>451</v>
      </c>
      <c r="E6" s="32" t="s">
        <v>452</v>
      </c>
      <c r="F6" s="32" t="s">
        <v>453</v>
      </c>
      <c r="G6" s="32" t="s">
        <v>454</v>
      </c>
    </row>
    <row r="7" spans="1:7" ht="15.75" customHeight="1" x14ac:dyDescent="0.25">
      <c r="A7" s="26" t="s">
        <v>482</v>
      </c>
      <c r="B7" s="117">
        <f t="shared" ref="B7:G7" si="0">SUM(B8:B16)</f>
        <v>0</v>
      </c>
      <c r="C7" s="117">
        <f t="shared" si="0"/>
        <v>0</v>
      </c>
      <c r="D7" s="117">
        <f t="shared" si="0"/>
        <v>0</v>
      </c>
      <c r="E7" s="117">
        <f t="shared" si="0"/>
        <v>0</v>
      </c>
      <c r="F7" s="117">
        <f t="shared" si="0"/>
        <v>0</v>
      </c>
      <c r="G7" s="117">
        <f t="shared" si="0"/>
        <v>0</v>
      </c>
    </row>
    <row r="8" spans="1:7" x14ac:dyDescent="0.25">
      <c r="A8" s="57" t="s">
        <v>483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484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485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486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487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5">
      <c r="A13" s="57" t="s">
        <v>488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489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490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491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492</v>
      </c>
      <c r="B18" s="117">
        <f>SUM(B19:B27)</f>
        <v>0</v>
      </c>
      <c r="C18" s="117">
        <f t="shared" ref="C18:G18" si="1">SUM(C19:C27)</f>
        <v>0</v>
      </c>
      <c r="D18" s="117">
        <f t="shared" si="1"/>
        <v>0</v>
      </c>
      <c r="E18" s="117">
        <f t="shared" si="1"/>
        <v>0</v>
      </c>
      <c r="F18" s="117">
        <f t="shared" si="1"/>
        <v>0</v>
      </c>
      <c r="G18" s="117">
        <f t="shared" si="1"/>
        <v>0</v>
      </c>
    </row>
    <row r="19" spans="1:7" x14ac:dyDescent="0.25">
      <c r="A19" s="57" t="s">
        <v>483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484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485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486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487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488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493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491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468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494</v>
      </c>
      <c r="B29" s="117">
        <f>B18+B7</f>
        <v>0</v>
      </c>
      <c r="C29" s="117">
        <f t="shared" ref="C29:G29" si="2">C18+C7</f>
        <v>0</v>
      </c>
      <c r="D29" s="117">
        <f t="shared" si="2"/>
        <v>0</v>
      </c>
      <c r="E29" s="117">
        <f t="shared" si="2"/>
        <v>0</v>
      </c>
      <c r="F29" s="117">
        <f t="shared" si="2"/>
        <v>0</v>
      </c>
      <c r="G29" s="117">
        <f t="shared" si="2"/>
        <v>0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00000000-0002-0000-0A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326" t="s">
        <v>495</v>
      </c>
      <c r="B1" s="318"/>
      <c r="C1" s="318"/>
      <c r="D1" s="318"/>
      <c r="E1" s="318"/>
      <c r="F1" s="318"/>
      <c r="G1" s="319"/>
    </row>
    <row r="2" spans="1:7" x14ac:dyDescent="0.25">
      <c r="A2" s="338" t="str">
        <f>'Formato 1'!A2</f>
        <v>Municipio de San Felipe</v>
      </c>
      <c r="B2" s="339"/>
      <c r="C2" s="339"/>
      <c r="D2" s="339"/>
      <c r="E2" s="339"/>
      <c r="F2" s="339"/>
      <c r="G2" s="340"/>
    </row>
    <row r="3" spans="1:7" x14ac:dyDescent="0.25">
      <c r="A3" s="335" t="s">
        <v>496</v>
      </c>
      <c r="B3" s="336"/>
      <c r="C3" s="336"/>
      <c r="D3" s="336"/>
      <c r="E3" s="336"/>
      <c r="F3" s="336"/>
      <c r="G3" s="337"/>
    </row>
    <row r="4" spans="1:7" x14ac:dyDescent="0.25">
      <c r="A4" s="335" t="s">
        <v>2</v>
      </c>
      <c r="B4" s="336"/>
      <c r="C4" s="336"/>
      <c r="D4" s="336"/>
      <c r="E4" s="336"/>
      <c r="F4" s="336"/>
      <c r="G4" s="337"/>
    </row>
    <row r="5" spans="1:7" ht="30" x14ac:dyDescent="0.25">
      <c r="A5" s="137" t="s">
        <v>497</v>
      </c>
      <c r="B5" s="7" t="s">
        <v>498</v>
      </c>
      <c r="C5" s="32" t="s">
        <v>499</v>
      </c>
      <c r="D5" s="32" t="s">
        <v>500</v>
      </c>
      <c r="E5" s="32" t="s">
        <v>501</v>
      </c>
      <c r="F5" s="32" t="s">
        <v>502</v>
      </c>
      <c r="G5" s="32" t="s">
        <v>503</v>
      </c>
    </row>
    <row r="6" spans="1:7" ht="15.75" customHeight="1" x14ac:dyDescent="0.25">
      <c r="A6" s="26" t="s">
        <v>504</v>
      </c>
      <c r="B6" s="117">
        <v>220424008.00000003</v>
      </c>
      <c r="C6" s="117">
        <v>246800915.50999999</v>
      </c>
      <c r="D6" s="117">
        <v>222884481.53000003</v>
      </c>
      <c r="E6" s="117">
        <v>243169580.88</v>
      </c>
      <c r="F6" s="117">
        <v>270685820.05000001</v>
      </c>
      <c r="G6" s="117">
        <v>285567422.50999999</v>
      </c>
    </row>
    <row r="7" spans="1:7" x14ac:dyDescent="0.25">
      <c r="A7" s="57" t="s">
        <v>456</v>
      </c>
      <c r="B7" s="74">
        <v>20118007.550000001</v>
      </c>
      <c r="C7" s="74">
        <v>21746751.109999999</v>
      </c>
      <c r="D7" s="74">
        <v>24078593.66</v>
      </c>
      <c r="E7" s="74">
        <v>26999029.489999998</v>
      </c>
      <c r="F7" s="74">
        <v>27690960</v>
      </c>
      <c r="G7" s="74">
        <v>28019841.98</v>
      </c>
    </row>
    <row r="8" spans="1:7" ht="15.75" customHeight="1" x14ac:dyDescent="0.25">
      <c r="A8" s="57" t="s">
        <v>457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458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459</v>
      </c>
      <c r="B10" s="74">
        <v>8286142.8499999996</v>
      </c>
      <c r="C10" s="74">
        <v>5599666.0800000001</v>
      </c>
      <c r="D10" s="74">
        <v>6031907.9199999999</v>
      </c>
      <c r="E10" s="74">
        <v>6313305.71</v>
      </c>
      <c r="F10" s="74">
        <v>4767121</v>
      </c>
      <c r="G10" s="74">
        <v>5394990.0899999999</v>
      </c>
    </row>
    <row r="11" spans="1:7" x14ac:dyDescent="0.25">
      <c r="A11" s="57" t="s">
        <v>460</v>
      </c>
      <c r="B11" s="74">
        <v>7653073.6900000004</v>
      </c>
      <c r="C11" s="74">
        <v>3800730.37</v>
      </c>
      <c r="D11" s="74">
        <v>4540886.8600000003</v>
      </c>
      <c r="E11" s="74">
        <v>12818398.380000001</v>
      </c>
      <c r="F11" s="74">
        <v>14536578</v>
      </c>
      <c r="G11" s="74">
        <v>13155490.52</v>
      </c>
    </row>
    <row r="12" spans="1:7" x14ac:dyDescent="0.25">
      <c r="A12" s="57" t="s">
        <v>461</v>
      </c>
      <c r="B12" s="74">
        <v>0</v>
      </c>
      <c r="C12" s="74">
        <v>2571182.37</v>
      </c>
      <c r="D12" s="74">
        <v>2327725.5699999998</v>
      </c>
      <c r="E12" s="74">
        <v>3513021.13</v>
      </c>
      <c r="F12" s="74">
        <v>3663698</v>
      </c>
      <c r="G12" s="74">
        <v>2925626.02</v>
      </c>
    </row>
    <row r="13" spans="1:7" x14ac:dyDescent="0.25">
      <c r="A13" s="58" t="s">
        <v>462</v>
      </c>
      <c r="B13" s="74">
        <v>2679565.52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463</v>
      </c>
      <c r="B14" s="74">
        <v>145145864.99000001</v>
      </c>
      <c r="C14" s="74">
        <v>122319180.34999999</v>
      </c>
      <c r="D14" s="74">
        <v>125511739.43000002</v>
      </c>
      <c r="E14" s="74">
        <v>158346924.69</v>
      </c>
      <c r="F14" s="74">
        <v>178570352</v>
      </c>
      <c r="G14" s="74">
        <v>179269363.81</v>
      </c>
    </row>
    <row r="15" spans="1:7" x14ac:dyDescent="0.25">
      <c r="A15" s="57" t="s">
        <v>464</v>
      </c>
      <c r="B15" s="74">
        <v>0</v>
      </c>
      <c r="C15" s="74">
        <v>1299081.8500000001</v>
      </c>
      <c r="D15" s="74">
        <v>1864885.5299999998</v>
      </c>
      <c r="E15" s="74">
        <v>3250480.77</v>
      </c>
      <c r="F15" s="74">
        <v>3921137</v>
      </c>
      <c r="G15" s="74">
        <v>3469710.69</v>
      </c>
    </row>
    <row r="16" spans="1:7" x14ac:dyDescent="0.25">
      <c r="A16" s="57" t="s">
        <v>465</v>
      </c>
      <c r="B16" s="74">
        <v>0</v>
      </c>
      <c r="C16" s="74">
        <v>0</v>
      </c>
      <c r="D16" s="74">
        <v>0</v>
      </c>
      <c r="E16" s="74">
        <v>0</v>
      </c>
      <c r="F16" s="74">
        <v>37535974.049999997</v>
      </c>
      <c r="G16" s="74">
        <v>53332399.399999999</v>
      </c>
    </row>
    <row r="17" spans="1:7" x14ac:dyDescent="0.25">
      <c r="A17" s="57" t="s">
        <v>466</v>
      </c>
      <c r="B17" s="74">
        <v>0</v>
      </c>
      <c r="C17" s="74">
        <v>40415343.640000001</v>
      </c>
      <c r="D17" s="74">
        <v>11725306.48</v>
      </c>
      <c r="E17" s="74">
        <v>5423749.6699999999</v>
      </c>
      <c r="F17" s="74">
        <v>0</v>
      </c>
      <c r="G17" s="74">
        <v>0</v>
      </c>
    </row>
    <row r="18" spans="1:7" x14ac:dyDescent="0.25">
      <c r="A18" s="91" t="s">
        <v>467</v>
      </c>
      <c r="B18" s="74">
        <v>36541353.399999999</v>
      </c>
      <c r="C18" s="74">
        <v>49048979.740000002</v>
      </c>
      <c r="D18" s="74">
        <v>46803436.079999998</v>
      </c>
      <c r="E18" s="74">
        <v>26504671.039999999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505</v>
      </c>
      <c r="B20" s="117">
        <v>229831499.40000001</v>
      </c>
      <c r="C20" s="117">
        <v>239150078.77000001</v>
      </c>
      <c r="D20" s="117">
        <v>281350808.13999999</v>
      </c>
      <c r="E20" s="117">
        <v>256642570.82000002</v>
      </c>
      <c r="F20" s="117">
        <v>242757728</v>
      </c>
      <c r="G20" s="117">
        <v>239830213.16</v>
      </c>
    </row>
    <row r="21" spans="1:7" x14ac:dyDescent="0.25">
      <c r="A21" s="57" t="s">
        <v>470</v>
      </c>
      <c r="B21" s="75">
        <v>204187736</v>
      </c>
      <c r="C21" s="75">
        <v>216448737.74000001</v>
      </c>
      <c r="D21" s="75">
        <v>206920846.76999998</v>
      </c>
      <c r="E21" s="75">
        <v>214127888.77000001</v>
      </c>
      <c r="F21" s="75">
        <v>240426861</v>
      </c>
      <c r="G21" s="75">
        <v>239083793.99000001</v>
      </c>
    </row>
    <row r="22" spans="1:7" x14ac:dyDescent="0.25">
      <c r="A22" s="57" t="s">
        <v>471</v>
      </c>
      <c r="B22" s="75">
        <v>25643763.399999999</v>
      </c>
      <c r="C22" s="75">
        <v>22701336.030000001</v>
      </c>
      <c r="D22" s="75">
        <v>36222310.099999994</v>
      </c>
      <c r="E22" s="75">
        <v>27492785.559999999</v>
      </c>
      <c r="F22" s="75">
        <v>2330867</v>
      </c>
      <c r="G22" s="75">
        <v>746419.17</v>
      </c>
    </row>
    <row r="23" spans="1:7" x14ac:dyDescent="0.25">
      <c r="A23" s="57" t="s">
        <v>472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473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474</v>
      </c>
      <c r="B25" s="75">
        <v>0</v>
      </c>
      <c r="C25" s="75">
        <v>5</v>
      </c>
      <c r="D25" s="75">
        <v>38207651.270000003</v>
      </c>
      <c r="E25" s="75">
        <v>15021896.49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>
        <v>0</v>
      </c>
    </row>
    <row r="27" spans="1:7" x14ac:dyDescent="0.25">
      <c r="A27" s="3" t="s">
        <v>506</v>
      </c>
      <c r="B27" s="117">
        <v>475550292.05000001</v>
      </c>
      <c r="C27" s="117">
        <v>42865414.109999999</v>
      </c>
      <c r="D27" s="117">
        <v>0</v>
      </c>
      <c r="E27" s="117">
        <v>0</v>
      </c>
      <c r="F27" s="117">
        <v>0</v>
      </c>
      <c r="G27" s="117">
        <v>0</v>
      </c>
    </row>
    <row r="28" spans="1:7" x14ac:dyDescent="0.25">
      <c r="A28" s="57" t="s">
        <v>295</v>
      </c>
      <c r="B28" s="75">
        <v>475550292.05000001</v>
      </c>
      <c r="C28" s="75">
        <v>42865414.109999999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507</v>
      </c>
      <c r="B30" s="117">
        <v>925805799.45000005</v>
      </c>
      <c r="C30" s="117">
        <v>528816408.38999999</v>
      </c>
      <c r="D30" s="117">
        <v>504235289.67000002</v>
      </c>
      <c r="E30" s="117">
        <v>499812151.70000005</v>
      </c>
      <c r="F30" s="117">
        <v>513443548.05000001</v>
      </c>
      <c r="G30" s="117">
        <v>525397635.66999996</v>
      </c>
    </row>
    <row r="31" spans="1:7" ht="14.45" customHeight="1" x14ac:dyDescent="0.25">
      <c r="A31" s="44"/>
      <c r="B31" s="139"/>
      <c r="C31" s="139"/>
      <c r="D31" s="139"/>
      <c r="E31" s="139"/>
      <c r="F31" s="139"/>
      <c r="G31" s="139"/>
    </row>
    <row r="32" spans="1:7" x14ac:dyDescent="0.25">
      <c r="A32" s="142" t="s">
        <v>297</v>
      </c>
      <c r="B32" s="52"/>
      <c r="C32" s="52"/>
      <c r="D32" s="52"/>
      <c r="E32" s="52"/>
      <c r="F32" s="52"/>
      <c r="G32" s="52"/>
    </row>
    <row r="33" spans="1:7" ht="30" x14ac:dyDescent="0.25">
      <c r="A33" s="140" t="s">
        <v>478</v>
      </c>
      <c r="B33" s="90">
        <v>220424008</v>
      </c>
      <c r="C33" s="90">
        <v>49048979.740000002</v>
      </c>
      <c r="D33" s="90">
        <v>0</v>
      </c>
      <c r="E33" s="90">
        <v>0</v>
      </c>
      <c r="F33" s="90">
        <v>0</v>
      </c>
      <c r="G33" s="90">
        <v>0</v>
      </c>
    </row>
    <row r="34" spans="1:7" ht="30" x14ac:dyDescent="0.25">
      <c r="A34" s="140" t="s">
        <v>299</v>
      </c>
      <c r="B34" s="90">
        <v>255126284.05000001</v>
      </c>
      <c r="C34" s="90">
        <v>42865414.109999999</v>
      </c>
      <c r="D34" s="90">
        <v>0</v>
      </c>
      <c r="E34" s="90">
        <v>0</v>
      </c>
      <c r="F34" s="90">
        <v>0</v>
      </c>
      <c r="G34" s="90">
        <v>0</v>
      </c>
    </row>
    <row r="35" spans="1:7" x14ac:dyDescent="0.25">
      <c r="A35" s="52" t="s">
        <v>479</v>
      </c>
      <c r="B35" s="90">
        <v>475550292.05000001</v>
      </c>
      <c r="C35" s="90">
        <v>91914393.849999994</v>
      </c>
      <c r="D35" s="90">
        <v>0</v>
      </c>
      <c r="E35" s="90">
        <v>0</v>
      </c>
      <c r="F35" s="90">
        <v>0</v>
      </c>
      <c r="G35" s="90">
        <v>0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508</v>
      </c>
    </row>
    <row r="39" spans="1:7" x14ac:dyDescent="0.25">
      <c r="A39" t="s">
        <v>509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326" t="s">
        <v>510</v>
      </c>
      <c r="B1" s="318"/>
      <c r="C1" s="318"/>
      <c r="D1" s="318"/>
      <c r="E1" s="318"/>
      <c r="F1" s="318"/>
      <c r="G1" s="319"/>
    </row>
    <row r="2" spans="1:7" x14ac:dyDescent="0.25">
      <c r="A2" s="338" t="str">
        <f>'Formato 1'!A2</f>
        <v>Municipio de San Felipe</v>
      </c>
      <c r="B2" s="339"/>
      <c r="C2" s="339"/>
      <c r="D2" s="339"/>
      <c r="E2" s="339"/>
      <c r="F2" s="339"/>
      <c r="G2" s="340"/>
    </row>
    <row r="3" spans="1:7" x14ac:dyDescent="0.25">
      <c r="A3" s="335" t="s">
        <v>511</v>
      </c>
      <c r="B3" s="336"/>
      <c r="C3" s="336"/>
      <c r="D3" s="336"/>
      <c r="E3" s="336"/>
      <c r="F3" s="336"/>
      <c r="G3" s="337"/>
    </row>
    <row r="4" spans="1:7" x14ac:dyDescent="0.25">
      <c r="A4" s="335" t="s">
        <v>2</v>
      </c>
      <c r="B4" s="336"/>
      <c r="C4" s="336"/>
      <c r="D4" s="336"/>
      <c r="E4" s="336"/>
      <c r="F4" s="336"/>
      <c r="G4" s="337"/>
    </row>
    <row r="5" spans="1:7" ht="30" x14ac:dyDescent="0.25">
      <c r="A5" s="137" t="s">
        <v>497</v>
      </c>
      <c r="B5" s="7" t="s">
        <v>498</v>
      </c>
      <c r="C5" s="32" t="s">
        <v>499</v>
      </c>
      <c r="D5" s="32" t="s">
        <v>500</v>
      </c>
      <c r="E5" s="32" t="s">
        <v>501</v>
      </c>
      <c r="F5" s="32" t="s">
        <v>502</v>
      </c>
      <c r="G5" s="32" t="s">
        <v>503</v>
      </c>
    </row>
    <row r="6" spans="1:7" ht="15.75" customHeight="1" x14ac:dyDescent="0.25">
      <c r="A6" s="26" t="s">
        <v>482</v>
      </c>
      <c r="B6" s="117">
        <v>170144798.74999997</v>
      </c>
      <c r="C6" s="117">
        <v>196988043.04000002</v>
      </c>
      <c r="D6" s="117">
        <v>194483068.82999995</v>
      </c>
      <c r="E6" s="117">
        <v>192888553.88000003</v>
      </c>
      <c r="F6" s="117">
        <v>218736330.17000002</v>
      </c>
      <c r="G6" s="117">
        <v>260572437.81</v>
      </c>
    </row>
    <row r="7" spans="1:7" x14ac:dyDescent="0.25">
      <c r="A7" s="57" t="s">
        <v>483</v>
      </c>
      <c r="B7" s="74">
        <v>70221272.719999999</v>
      </c>
      <c r="C7" s="74">
        <v>70722771.349999994</v>
      </c>
      <c r="D7" s="74">
        <v>115181421.78</v>
      </c>
      <c r="E7" s="74">
        <v>117376284.27999999</v>
      </c>
      <c r="F7" s="74">
        <v>123738241.74000002</v>
      </c>
      <c r="G7" s="74">
        <v>130930659.19</v>
      </c>
    </row>
    <row r="8" spans="1:7" ht="15.75" customHeight="1" x14ac:dyDescent="0.25">
      <c r="A8" s="57" t="s">
        <v>484</v>
      </c>
      <c r="B8" s="74">
        <v>16134462.640000001</v>
      </c>
      <c r="C8" s="74">
        <v>15763988.379999999</v>
      </c>
      <c r="D8" s="74">
        <v>5124230.82</v>
      </c>
      <c r="E8" s="74">
        <v>6873041.5899999999</v>
      </c>
      <c r="F8" s="74">
        <v>4245666.24</v>
      </c>
      <c r="G8" s="74">
        <v>9270138</v>
      </c>
    </row>
    <row r="9" spans="1:7" x14ac:dyDescent="0.25">
      <c r="A9" s="57" t="s">
        <v>485</v>
      </c>
      <c r="B9" s="74">
        <v>21698744.960000001</v>
      </c>
      <c r="C9" s="74">
        <v>17113430.699999999</v>
      </c>
      <c r="D9" s="74">
        <v>11618827.919999998</v>
      </c>
      <c r="E9" s="74">
        <v>23771435.889999997</v>
      </c>
      <c r="F9" s="74">
        <v>32578544</v>
      </c>
      <c r="G9" s="74">
        <v>35692102.619999997</v>
      </c>
    </row>
    <row r="10" spans="1:7" x14ac:dyDescent="0.25">
      <c r="A10" s="57" t="s">
        <v>486</v>
      </c>
      <c r="B10" s="74">
        <v>32773414.820000004</v>
      </c>
      <c r="C10" s="74">
        <v>25428780.200000003</v>
      </c>
      <c r="D10" s="74">
        <v>18549687.960000001</v>
      </c>
      <c r="E10" s="74">
        <v>20472485.920000002</v>
      </c>
      <c r="F10" s="74">
        <v>18302854.34</v>
      </c>
      <c r="G10" s="74">
        <v>26444624</v>
      </c>
    </row>
    <row r="11" spans="1:7" x14ac:dyDescent="0.25">
      <c r="A11" s="57" t="s">
        <v>487</v>
      </c>
      <c r="B11" s="74">
        <v>1611268.23</v>
      </c>
      <c r="C11" s="74">
        <v>924396.18</v>
      </c>
      <c r="D11" s="74">
        <v>532107.44999999995</v>
      </c>
      <c r="E11" s="74">
        <v>920308.27</v>
      </c>
      <c r="F11" s="74">
        <v>1811794.48</v>
      </c>
      <c r="G11" s="74">
        <v>2599072</v>
      </c>
    </row>
    <row r="12" spans="1:7" x14ac:dyDescent="0.25">
      <c r="A12" s="57" t="s">
        <v>488</v>
      </c>
      <c r="B12" s="74">
        <v>27479635.379999999</v>
      </c>
      <c r="C12" s="74">
        <v>66226098.43</v>
      </c>
      <c r="D12" s="74">
        <v>43181222.799999997</v>
      </c>
      <c r="E12" s="74">
        <v>23464997.93</v>
      </c>
      <c r="F12" s="74">
        <v>38059229.369999997</v>
      </c>
      <c r="G12" s="74">
        <v>54736252</v>
      </c>
    </row>
    <row r="13" spans="1:7" x14ac:dyDescent="0.25">
      <c r="A13" s="58" t="s">
        <v>489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490</v>
      </c>
      <c r="B14" s="74">
        <v>226000</v>
      </c>
      <c r="C14" s="74">
        <v>808577.8</v>
      </c>
      <c r="D14" s="74">
        <v>295570.09999999998</v>
      </c>
      <c r="E14" s="74">
        <v>10000</v>
      </c>
      <c r="F14" s="74">
        <v>0</v>
      </c>
      <c r="G14" s="74">
        <v>899590</v>
      </c>
    </row>
    <row r="15" spans="1:7" x14ac:dyDescent="0.25">
      <c r="A15" s="57" t="s">
        <v>491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492</v>
      </c>
      <c r="B17" s="117">
        <v>201767901.96000001</v>
      </c>
      <c r="C17" s="117">
        <v>243212605.33999997</v>
      </c>
      <c r="D17" s="117">
        <v>266245044.73999998</v>
      </c>
      <c r="E17" s="117">
        <v>213362976.97</v>
      </c>
      <c r="F17" s="117">
        <v>260311023.86999997</v>
      </c>
      <c r="G17" s="117">
        <v>314197090</v>
      </c>
    </row>
    <row r="18" spans="1:7" x14ac:dyDescent="0.25">
      <c r="A18" s="57" t="s">
        <v>483</v>
      </c>
      <c r="B18" s="75">
        <v>39747602.499999993</v>
      </c>
      <c r="C18" s="75">
        <v>42717702.989999995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7" t="s">
        <v>484</v>
      </c>
      <c r="B19" s="75">
        <v>10275693.399999999</v>
      </c>
      <c r="C19" s="75">
        <v>7887334.9400000004</v>
      </c>
      <c r="D19" s="75">
        <v>23736705.240000002</v>
      </c>
      <c r="E19" s="75">
        <v>25179190.090000004</v>
      </c>
      <c r="F19" s="75">
        <v>29237650.400000002</v>
      </c>
      <c r="G19" s="75">
        <v>31048750</v>
      </c>
    </row>
    <row r="20" spans="1:7" x14ac:dyDescent="0.25">
      <c r="A20" s="57" t="s">
        <v>485</v>
      </c>
      <c r="B20" s="75">
        <v>16457564.220000001</v>
      </c>
      <c r="C20" s="75">
        <v>14198639.040000003</v>
      </c>
      <c r="D20" s="75">
        <v>19092666.760000002</v>
      </c>
      <c r="E20" s="75">
        <v>25526922.469999999</v>
      </c>
      <c r="F20" s="75">
        <v>22821769.359999999</v>
      </c>
      <c r="G20" s="75">
        <v>32243293</v>
      </c>
    </row>
    <row r="21" spans="1:7" x14ac:dyDescent="0.25">
      <c r="A21" s="57" t="s">
        <v>486</v>
      </c>
      <c r="B21" s="75">
        <v>34414553.770000003</v>
      </c>
      <c r="C21" s="75">
        <v>36051521.5</v>
      </c>
      <c r="D21" s="75">
        <v>47646967.950000003</v>
      </c>
      <c r="E21" s="75">
        <v>41438649.539999999</v>
      </c>
      <c r="F21" s="75">
        <v>45486378.450000003</v>
      </c>
      <c r="G21" s="75">
        <v>40437505</v>
      </c>
    </row>
    <row r="22" spans="1:7" x14ac:dyDescent="0.25">
      <c r="A22" s="58" t="s">
        <v>487</v>
      </c>
      <c r="B22" s="75">
        <v>567681.96</v>
      </c>
      <c r="C22" s="75">
        <v>10565165.219999999</v>
      </c>
      <c r="D22" s="75">
        <v>9199360.3300000001</v>
      </c>
      <c r="E22" s="75">
        <v>1987804.15</v>
      </c>
      <c r="F22" s="75">
        <v>17646919.32</v>
      </c>
      <c r="G22" s="75">
        <v>16905588</v>
      </c>
    </row>
    <row r="23" spans="1:7" x14ac:dyDescent="0.25">
      <c r="A23" s="58" t="s">
        <v>488</v>
      </c>
      <c r="B23" s="75">
        <v>94403522.340000004</v>
      </c>
      <c r="C23" s="75">
        <v>127848034.95999999</v>
      </c>
      <c r="D23" s="75">
        <v>164623524.04999998</v>
      </c>
      <c r="E23" s="75">
        <v>116409677.68000001</v>
      </c>
      <c r="F23" s="75">
        <v>137708048.63999999</v>
      </c>
      <c r="G23" s="75">
        <v>188490137</v>
      </c>
    </row>
    <row r="24" spans="1:7" x14ac:dyDescent="0.25">
      <c r="A24" s="58" t="s">
        <v>489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493</v>
      </c>
      <c r="B25" s="75">
        <v>5901283.7699999996</v>
      </c>
      <c r="C25" s="75">
        <v>3944206.69</v>
      </c>
      <c r="D25" s="75">
        <v>1945820.41</v>
      </c>
      <c r="E25" s="75">
        <v>2820733.04</v>
      </c>
      <c r="F25" s="75">
        <v>7410257.7000000002</v>
      </c>
      <c r="G25" s="75">
        <v>5071817</v>
      </c>
    </row>
    <row r="26" spans="1:7" x14ac:dyDescent="0.25">
      <c r="A26" s="58" t="s">
        <v>491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468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494</v>
      </c>
      <c r="B28" s="117">
        <v>371912700.70999998</v>
      </c>
      <c r="C28" s="117">
        <v>440200648.38</v>
      </c>
      <c r="D28" s="117">
        <v>460728113.56999993</v>
      </c>
      <c r="E28" s="117">
        <v>406251530.85000002</v>
      </c>
      <c r="F28" s="117">
        <v>479047354.03999996</v>
      </c>
      <c r="G28" s="117">
        <v>574769527.80999994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512</v>
      </c>
    </row>
    <row r="32" spans="1:7" x14ac:dyDescent="0.25">
      <c r="A32" t="s">
        <v>513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00000000-0002-0000-0C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326" t="s">
        <v>514</v>
      </c>
      <c r="B1" s="318"/>
      <c r="C1" s="318"/>
      <c r="D1" s="318"/>
      <c r="E1" s="318"/>
      <c r="F1" s="318"/>
    </row>
    <row r="2" spans="1:6" x14ac:dyDescent="0.25">
      <c r="A2" s="338" t="str">
        <f>'Formato 1'!A2</f>
        <v>Municipio de San Felipe</v>
      </c>
      <c r="B2" s="339"/>
      <c r="C2" s="339"/>
      <c r="D2" s="339"/>
      <c r="E2" s="339"/>
      <c r="F2" s="340"/>
    </row>
    <row r="3" spans="1:6" x14ac:dyDescent="0.25">
      <c r="A3" s="335" t="s">
        <v>515</v>
      </c>
      <c r="B3" s="336"/>
      <c r="C3" s="336"/>
      <c r="D3" s="336"/>
      <c r="E3" s="336"/>
      <c r="F3" s="337"/>
    </row>
    <row r="4" spans="1:6" ht="30" x14ac:dyDescent="0.25">
      <c r="A4" s="137" t="s">
        <v>497</v>
      </c>
      <c r="B4" s="7" t="s">
        <v>516</v>
      </c>
      <c r="C4" s="32" t="s">
        <v>517</v>
      </c>
      <c r="D4" s="32" t="s">
        <v>518</v>
      </c>
      <c r="E4" s="32" t="s">
        <v>519</v>
      </c>
      <c r="F4" s="32" t="s">
        <v>520</v>
      </c>
    </row>
    <row r="5" spans="1:6" ht="15.75" customHeight="1" x14ac:dyDescent="0.25">
      <c r="A5" s="141" t="s">
        <v>521</v>
      </c>
      <c r="B5" s="146"/>
      <c r="C5" s="146"/>
      <c r="D5" s="146"/>
      <c r="E5" s="146"/>
      <c r="F5" s="146"/>
    </row>
    <row r="6" spans="1:6" ht="30" x14ac:dyDescent="0.25">
      <c r="A6" s="144" t="s">
        <v>522</v>
      </c>
      <c r="B6" s="143"/>
      <c r="C6" s="143"/>
      <c r="D6" s="143"/>
      <c r="E6" s="143"/>
      <c r="F6" s="143"/>
    </row>
    <row r="7" spans="1:6" ht="15.75" customHeight="1" x14ac:dyDescent="0.25">
      <c r="A7" s="144" t="s">
        <v>523</v>
      </c>
      <c r="B7" s="143"/>
      <c r="C7" s="143"/>
      <c r="D7" s="143"/>
      <c r="E7" s="143"/>
      <c r="F7" s="143"/>
    </row>
    <row r="8" spans="1:6" x14ac:dyDescent="0.25">
      <c r="A8" s="145"/>
      <c r="B8" s="143"/>
      <c r="C8" s="143"/>
      <c r="D8" s="143"/>
      <c r="E8" s="143"/>
      <c r="F8" s="143"/>
    </row>
    <row r="9" spans="1:6" x14ac:dyDescent="0.25">
      <c r="A9" s="150" t="s">
        <v>524</v>
      </c>
      <c r="B9" s="143"/>
      <c r="C9" s="143"/>
      <c r="D9" s="143"/>
      <c r="E9" s="143"/>
      <c r="F9" s="143"/>
    </row>
    <row r="10" spans="1:6" x14ac:dyDescent="0.25">
      <c r="A10" s="144" t="s">
        <v>525</v>
      </c>
      <c r="B10" s="153"/>
      <c r="C10" s="153"/>
      <c r="D10" s="153"/>
      <c r="E10" s="153"/>
      <c r="F10" s="153"/>
    </row>
    <row r="11" spans="1:6" x14ac:dyDescent="0.25">
      <c r="A11" s="66" t="s">
        <v>526</v>
      </c>
      <c r="B11" s="153"/>
      <c r="C11" s="153"/>
      <c r="D11" s="153"/>
      <c r="E11" s="153"/>
      <c r="F11" s="153"/>
    </row>
    <row r="12" spans="1:6" x14ac:dyDescent="0.25">
      <c r="A12" s="66" t="s">
        <v>527</v>
      </c>
      <c r="B12" s="153"/>
      <c r="C12" s="153"/>
      <c r="D12" s="153"/>
      <c r="E12" s="153"/>
      <c r="F12" s="153"/>
    </row>
    <row r="13" spans="1:6" x14ac:dyDescent="0.25">
      <c r="A13" s="66" t="s">
        <v>528</v>
      </c>
      <c r="B13" s="153"/>
      <c r="C13" s="153"/>
      <c r="D13" s="153"/>
      <c r="E13" s="153"/>
      <c r="F13" s="153"/>
    </row>
    <row r="14" spans="1:6" x14ac:dyDescent="0.25">
      <c r="A14" s="144" t="s">
        <v>529</v>
      </c>
      <c r="B14" s="153"/>
      <c r="C14" s="153"/>
      <c r="D14" s="153"/>
      <c r="E14" s="153"/>
      <c r="F14" s="153"/>
    </row>
    <row r="15" spans="1:6" x14ac:dyDescent="0.25">
      <c r="A15" s="66" t="s">
        <v>526</v>
      </c>
      <c r="B15" s="153"/>
      <c r="C15" s="153"/>
      <c r="D15" s="153"/>
      <c r="E15" s="153"/>
      <c r="F15" s="153"/>
    </row>
    <row r="16" spans="1:6" x14ac:dyDescent="0.25">
      <c r="A16" s="66" t="s">
        <v>527</v>
      </c>
      <c r="B16" s="154"/>
      <c r="C16" s="154"/>
      <c r="D16" s="154"/>
      <c r="E16" s="154"/>
      <c r="F16" s="154"/>
    </row>
    <row r="17" spans="1:6" x14ac:dyDescent="0.25">
      <c r="A17" s="66" t="s">
        <v>528</v>
      </c>
      <c r="B17" s="155"/>
      <c r="C17" s="155"/>
      <c r="D17" s="155"/>
      <c r="E17" s="155"/>
      <c r="F17" s="155"/>
    </row>
    <row r="18" spans="1:6" x14ac:dyDescent="0.25">
      <c r="A18" s="144" t="s">
        <v>530</v>
      </c>
      <c r="B18" s="155"/>
      <c r="C18" s="155"/>
      <c r="D18" s="155"/>
      <c r="E18" s="155"/>
      <c r="F18" s="155"/>
    </row>
    <row r="19" spans="1:6" x14ac:dyDescent="0.25">
      <c r="A19" s="144" t="s">
        <v>531</v>
      </c>
      <c r="B19" s="155"/>
      <c r="C19" s="155"/>
      <c r="D19" s="155"/>
      <c r="E19" s="155"/>
      <c r="F19" s="155"/>
    </row>
    <row r="20" spans="1:6" x14ac:dyDescent="0.25">
      <c r="A20" s="144" t="s">
        <v>532</v>
      </c>
      <c r="B20" s="156"/>
      <c r="C20" s="156"/>
      <c r="D20" s="156"/>
      <c r="E20" s="156"/>
      <c r="F20" s="156"/>
    </row>
    <row r="21" spans="1:6" x14ac:dyDescent="0.25">
      <c r="A21" s="144" t="s">
        <v>533</v>
      </c>
      <c r="B21" s="156"/>
      <c r="C21" s="156"/>
      <c r="D21" s="156"/>
      <c r="E21" s="156"/>
      <c r="F21" s="156"/>
    </row>
    <row r="22" spans="1:6" x14ac:dyDescent="0.25">
      <c r="A22" s="144" t="s">
        <v>534</v>
      </c>
      <c r="B22" s="156"/>
      <c r="C22" s="156"/>
      <c r="D22" s="156"/>
      <c r="E22" s="156"/>
      <c r="F22" s="156"/>
    </row>
    <row r="23" spans="1:6" x14ac:dyDescent="0.25">
      <c r="A23" s="144" t="s">
        <v>535</v>
      </c>
      <c r="B23" s="156"/>
      <c r="C23" s="156"/>
      <c r="D23" s="156"/>
      <c r="E23" s="156"/>
      <c r="F23" s="156"/>
    </row>
    <row r="24" spans="1:6" x14ac:dyDescent="0.25">
      <c r="A24" s="144" t="s">
        <v>536</v>
      </c>
      <c r="B24" s="148"/>
      <c r="C24" s="148"/>
      <c r="D24" s="148"/>
      <c r="E24" s="148"/>
      <c r="F24" s="148"/>
    </row>
    <row r="25" spans="1:6" x14ac:dyDescent="0.25">
      <c r="A25" s="144" t="s">
        <v>537</v>
      </c>
      <c r="B25" s="148"/>
      <c r="C25" s="148"/>
      <c r="D25" s="148"/>
      <c r="E25" s="148"/>
      <c r="F25" s="148"/>
    </row>
    <row r="26" spans="1:6" x14ac:dyDescent="0.25">
      <c r="A26" s="145"/>
      <c r="B26" s="149"/>
      <c r="C26" s="149"/>
      <c r="D26" s="149"/>
      <c r="E26" s="149"/>
      <c r="F26" s="149"/>
    </row>
    <row r="27" spans="1:6" ht="14.45" customHeight="1" x14ac:dyDescent="0.25">
      <c r="A27" s="150" t="s">
        <v>538</v>
      </c>
      <c r="B27" s="147"/>
      <c r="C27" s="147"/>
      <c r="D27" s="147"/>
      <c r="E27" s="147"/>
      <c r="F27" s="147"/>
    </row>
    <row r="28" spans="1:6" x14ac:dyDescent="0.25">
      <c r="A28" s="144" t="s">
        <v>539</v>
      </c>
      <c r="B28" s="90"/>
      <c r="C28" s="90"/>
      <c r="D28" s="90"/>
      <c r="E28" s="90"/>
      <c r="F28" s="90"/>
    </row>
    <row r="29" spans="1:6" x14ac:dyDescent="0.25">
      <c r="A29" s="140"/>
      <c r="B29" s="52"/>
      <c r="C29" s="52"/>
      <c r="D29" s="52"/>
      <c r="E29" s="52"/>
      <c r="F29" s="52"/>
    </row>
    <row r="30" spans="1:6" x14ac:dyDescent="0.25">
      <c r="A30" s="151" t="s">
        <v>540</v>
      </c>
      <c r="B30" s="52"/>
      <c r="C30" s="52"/>
      <c r="D30" s="52"/>
      <c r="E30" s="52"/>
      <c r="F30" s="52"/>
    </row>
    <row r="31" spans="1:6" x14ac:dyDescent="0.25">
      <c r="A31" s="152" t="s">
        <v>525</v>
      </c>
      <c r="B31" s="90"/>
      <c r="C31" s="90"/>
      <c r="D31" s="90"/>
      <c r="E31" s="90"/>
      <c r="F31" s="90"/>
    </row>
    <row r="32" spans="1:6" x14ac:dyDescent="0.25">
      <c r="A32" s="152" t="s">
        <v>529</v>
      </c>
      <c r="B32" s="90"/>
      <c r="C32" s="90"/>
      <c r="D32" s="90"/>
      <c r="E32" s="90"/>
      <c r="F32" s="90"/>
    </row>
    <row r="33" spans="1:6" x14ac:dyDescent="0.25">
      <c r="A33" s="152" t="s">
        <v>541</v>
      </c>
      <c r="B33" s="90"/>
      <c r="C33" s="90"/>
      <c r="D33" s="90"/>
      <c r="E33" s="90"/>
      <c r="F33" s="90"/>
    </row>
    <row r="34" spans="1:6" x14ac:dyDescent="0.25">
      <c r="A34" s="140"/>
      <c r="B34" s="52"/>
      <c r="C34" s="52"/>
      <c r="D34" s="52"/>
      <c r="E34" s="52"/>
      <c r="F34" s="52"/>
    </row>
    <row r="35" spans="1:6" x14ac:dyDescent="0.25">
      <c r="A35" s="151" t="s">
        <v>542</v>
      </c>
      <c r="B35" s="52"/>
      <c r="C35" s="52"/>
      <c r="D35" s="52"/>
      <c r="E35" s="52"/>
      <c r="F35" s="52"/>
    </row>
    <row r="36" spans="1:6" x14ac:dyDescent="0.25">
      <c r="A36" s="152" t="s">
        <v>543</v>
      </c>
      <c r="B36" s="52"/>
      <c r="C36" s="52"/>
      <c r="D36" s="52"/>
      <c r="E36" s="52"/>
      <c r="F36" s="52"/>
    </row>
    <row r="37" spans="1:6" x14ac:dyDescent="0.25">
      <c r="A37" s="152" t="s">
        <v>544</v>
      </c>
      <c r="B37" s="52"/>
      <c r="C37" s="52"/>
      <c r="D37" s="52"/>
      <c r="E37" s="52"/>
      <c r="F37" s="52"/>
    </row>
    <row r="38" spans="1:6" x14ac:dyDescent="0.25">
      <c r="A38" s="152" t="s">
        <v>545</v>
      </c>
      <c r="B38" s="52"/>
      <c r="C38" s="52"/>
      <c r="D38" s="52"/>
      <c r="E38" s="52"/>
      <c r="F38" s="52"/>
    </row>
    <row r="39" spans="1:6" x14ac:dyDescent="0.25">
      <c r="A39" s="140"/>
      <c r="B39" s="52"/>
      <c r="C39" s="52"/>
      <c r="D39" s="52"/>
      <c r="E39" s="52"/>
      <c r="F39" s="52"/>
    </row>
    <row r="40" spans="1:6" x14ac:dyDescent="0.25">
      <c r="A40" s="151" t="s">
        <v>546</v>
      </c>
      <c r="B40" s="52"/>
      <c r="C40" s="52"/>
      <c r="D40" s="52"/>
      <c r="E40" s="52"/>
      <c r="F40" s="52"/>
    </row>
    <row r="41" spans="1:6" x14ac:dyDescent="0.25">
      <c r="A41" s="140"/>
      <c r="B41" s="52"/>
      <c r="C41" s="52"/>
      <c r="D41" s="52"/>
      <c r="E41" s="52"/>
      <c r="F41" s="52"/>
    </row>
    <row r="42" spans="1:6" x14ac:dyDescent="0.25">
      <c r="A42" s="151" t="s">
        <v>547</v>
      </c>
      <c r="B42" s="52"/>
      <c r="C42" s="52"/>
      <c r="D42" s="52"/>
      <c r="E42" s="52"/>
      <c r="F42" s="52"/>
    </row>
    <row r="43" spans="1:6" x14ac:dyDescent="0.25">
      <c r="A43" s="152" t="s">
        <v>548</v>
      </c>
      <c r="B43" s="90"/>
      <c r="C43" s="90"/>
      <c r="D43" s="90"/>
      <c r="E43" s="90"/>
      <c r="F43" s="90"/>
    </row>
    <row r="44" spans="1:6" x14ac:dyDescent="0.25">
      <c r="A44" s="152" t="s">
        <v>549</v>
      </c>
      <c r="B44" s="90"/>
      <c r="C44" s="90"/>
      <c r="D44" s="90"/>
      <c r="E44" s="90"/>
      <c r="F44" s="90"/>
    </row>
    <row r="45" spans="1:6" x14ac:dyDescent="0.25">
      <c r="A45" s="152" t="s">
        <v>550</v>
      </c>
      <c r="B45" s="90"/>
      <c r="C45" s="90"/>
      <c r="D45" s="90"/>
      <c r="E45" s="90"/>
      <c r="F45" s="90"/>
    </row>
    <row r="46" spans="1:6" x14ac:dyDescent="0.25">
      <c r="A46" s="140"/>
      <c r="B46" s="52"/>
      <c r="C46" s="52"/>
      <c r="D46" s="52"/>
      <c r="E46" s="52"/>
      <c r="F46" s="52"/>
    </row>
    <row r="47" spans="1:6" ht="30" x14ac:dyDescent="0.25">
      <c r="A47" s="151" t="s">
        <v>551</v>
      </c>
      <c r="B47" s="52"/>
      <c r="C47" s="52"/>
      <c r="D47" s="52"/>
      <c r="E47" s="52"/>
      <c r="F47" s="52"/>
    </row>
    <row r="48" spans="1:6" x14ac:dyDescent="0.25">
      <c r="A48" s="152" t="s">
        <v>549</v>
      </c>
      <c r="B48" s="90"/>
      <c r="C48" s="90"/>
      <c r="D48" s="90"/>
      <c r="E48" s="90"/>
      <c r="F48" s="90"/>
    </row>
    <row r="49" spans="1:6" x14ac:dyDescent="0.25">
      <c r="A49" s="152" t="s">
        <v>550</v>
      </c>
      <c r="B49" s="90"/>
      <c r="C49" s="90"/>
      <c r="D49" s="90"/>
      <c r="E49" s="90"/>
      <c r="F49" s="90"/>
    </row>
    <row r="50" spans="1:6" x14ac:dyDescent="0.25">
      <c r="A50" s="140"/>
      <c r="B50" s="52"/>
      <c r="C50" s="52"/>
      <c r="D50" s="52"/>
      <c r="E50" s="52"/>
      <c r="F50" s="52"/>
    </row>
    <row r="51" spans="1:6" x14ac:dyDescent="0.25">
      <c r="A51" s="151" t="s">
        <v>552</v>
      </c>
      <c r="B51" s="52"/>
      <c r="C51" s="52"/>
      <c r="D51" s="52"/>
      <c r="E51" s="52"/>
      <c r="F51" s="52"/>
    </row>
    <row r="52" spans="1:6" x14ac:dyDescent="0.25">
      <c r="A52" s="152" t="s">
        <v>549</v>
      </c>
      <c r="B52" s="90"/>
      <c r="C52" s="90"/>
      <c r="D52" s="90"/>
      <c r="E52" s="90"/>
      <c r="F52" s="90"/>
    </row>
    <row r="53" spans="1:6" x14ac:dyDescent="0.25">
      <c r="A53" s="152" t="s">
        <v>550</v>
      </c>
      <c r="B53" s="90"/>
      <c r="C53" s="90"/>
      <c r="D53" s="90"/>
      <c r="E53" s="90"/>
      <c r="F53" s="90"/>
    </row>
    <row r="54" spans="1:6" x14ac:dyDescent="0.25">
      <c r="A54" s="152" t="s">
        <v>553</v>
      </c>
      <c r="B54" s="90"/>
      <c r="C54" s="90"/>
      <c r="D54" s="90"/>
      <c r="E54" s="90"/>
      <c r="F54" s="90"/>
    </row>
    <row r="55" spans="1:6" x14ac:dyDescent="0.25">
      <c r="A55" s="140"/>
      <c r="B55" s="52"/>
      <c r="C55" s="52"/>
      <c r="D55" s="52"/>
      <c r="E55" s="52"/>
      <c r="F55" s="52"/>
    </row>
    <row r="56" spans="1:6" x14ac:dyDescent="0.25">
      <c r="A56" s="151" t="s">
        <v>554</v>
      </c>
      <c r="B56" s="52"/>
      <c r="C56" s="52"/>
      <c r="D56" s="52"/>
      <c r="E56" s="52"/>
      <c r="F56" s="52"/>
    </row>
    <row r="57" spans="1:6" x14ac:dyDescent="0.25">
      <c r="A57" s="152" t="s">
        <v>549</v>
      </c>
      <c r="B57" s="90"/>
      <c r="C57" s="90"/>
      <c r="D57" s="90"/>
      <c r="E57" s="90"/>
      <c r="F57" s="90"/>
    </row>
    <row r="58" spans="1:6" x14ac:dyDescent="0.25">
      <c r="A58" s="152" t="s">
        <v>550</v>
      </c>
      <c r="B58" s="90"/>
      <c r="C58" s="90"/>
      <c r="D58" s="90"/>
      <c r="E58" s="90"/>
      <c r="F58" s="90"/>
    </row>
    <row r="59" spans="1:6" x14ac:dyDescent="0.25">
      <c r="A59" s="140"/>
      <c r="B59" s="52"/>
      <c r="C59" s="52"/>
      <c r="D59" s="52"/>
      <c r="E59" s="52"/>
      <c r="F59" s="52"/>
    </row>
    <row r="60" spans="1:6" x14ac:dyDescent="0.25">
      <c r="A60" s="151" t="s">
        <v>555</v>
      </c>
      <c r="B60" s="52"/>
      <c r="C60" s="52"/>
      <c r="D60" s="52"/>
      <c r="E60" s="52"/>
      <c r="F60" s="52"/>
    </row>
    <row r="61" spans="1:6" x14ac:dyDescent="0.25">
      <c r="A61" s="152" t="s">
        <v>556</v>
      </c>
      <c r="B61" s="139"/>
      <c r="C61" s="139"/>
      <c r="D61" s="139"/>
      <c r="E61" s="139"/>
      <c r="F61" s="139"/>
    </row>
    <row r="62" spans="1:6" x14ac:dyDescent="0.25">
      <c r="A62" s="152" t="s">
        <v>557</v>
      </c>
      <c r="B62" s="157"/>
      <c r="C62" s="157"/>
      <c r="D62" s="157"/>
      <c r="E62" s="157"/>
      <c r="F62" s="157"/>
    </row>
    <row r="63" spans="1:6" x14ac:dyDescent="0.25">
      <c r="A63" s="140"/>
      <c r="B63" s="139"/>
      <c r="C63" s="139"/>
      <c r="D63" s="139"/>
      <c r="E63" s="139"/>
      <c r="F63" s="139"/>
    </row>
    <row r="64" spans="1:6" x14ac:dyDescent="0.25">
      <c r="A64" s="151" t="s">
        <v>558</v>
      </c>
      <c r="B64" s="139"/>
      <c r="C64" s="139"/>
      <c r="D64" s="139"/>
      <c r="E64" s="139"/>
      <c r="F64" s="139"/>
    </row>
    <row r="65" spans="1:6" x14ac:dyDescent="0.25">
      <c r="A65" s="152" t="s">
        <v>559</v>
      </c>
      <c r="B65" s="139"/>
      <c r="C65" s="139"/>
      <c r="D65" s="139"/>
      <c r="E65" s="139"/>
      <c r="F65" s="139"/>
    </row>
    <row r="66" spans="1:6" x14ac:dyDescent="0.25">
      <c r="A66" s="152" t="s">
        <v>560</v>
      </c>
      <c r="B66" s="140"/>
      <c r="C66" s="52"/>
      <c r="D66" s="140"/>
      <c r="E66" s="140"/>
      <c r="F66" s="140"/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00000000-0002-0000-0D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343" t="s">
        <v>445</v>
      </c>
      <c r="B1" s="343"/>
      <c r="C1" s="343"/>
      <c r="D1" s="343"/>
      <c r="E1" s="343"/>
      <c r="F1" s="343"/>
      <c r="G1" s="343"/>
    </row>
    <row r="2" spans="1:7" x14ac:dyDescent="0.25">
      <c r="A2" s="126" t="str">
        <f>'Formato 1'!A2</f>
        <v>Municipio de San Felipe</v>
      </c>
      <c r="B2" s="127"/>
      <c r="C2" s="127"/>
      <c r="D2" s="127"/>
      <c r="E2" s="127"/>
      <c r="F2" s="127"/>
      <c r="G2" s="128"/>
    </row>
    <row r="3" spans="1:7" x14ac:dyDescent="0.25">
      <c r="A3" s="129" t="s">
        <v>446</v>
      </c>
      <c r="B3" s="130"/>
      <c r="C3" s="130"/>
      <c r="D3" s="130"/>
      <c r="E3" s="130"/>
      <c r="F3" s="130"/>
      <c r="G3" s="131"/>
    </row>
    <row r="4" spans="1:7" x14ac:dyDescent="0.25">
      <c r="A4" s="129" t="s">
        <v>2</v>
      </c>
      <c r="B4" s="130"/>
      <c r="C4" s="130"/>
      <c r="D4" s="130"/>
      <c r="E4" s="130"/>
      <c r="F4" s="130"/>
      <c r="G4" s="131"/>
    </row>
    <row r="5" spans="1:7" x14ac:dyDescent="0.25">
      <c r="A5" s="129" t="s">
        <v>447</v>
      </c>
      <c r="B5" s="130"/>
      <c r="C5" s="130"/>
      <c r="D5" s="130"/>
      <c r="E5" s="130"/>
      <c r="F5" s="130"/>
      <c r="G5" s="131"/>
    </row>
    <row r="6" spans="1:7" x14ac:dyDescent="0.25">
      <c r="A6" s="341" t="s">
        <v>497</v>
      </c>
      <c r="B6" s="35">
        <v>2022</v>
      </c>
      <c r="C6" s="341">
        <f>+B6+1</f>
        <v>2023</v>
      </c>
      <c r="D6" s="341">
        <f>+C6+1</f>
        <v>2024</v>
      </c>
      <c r="E6" s="341">
        <f>+D6+1</f>
        <v>2025</v>
      </c>
      <c r="F6" s="341">
        <f>+E6+1</f>
        <v>2026</v>
      </c>
      <c r="G6" s="341">
        <f>+F6+1</f>
        <v>2027</v>
      </c>
    </row>
    <row r="7" spans="1:7" ht="83.25" customHeight="1" x14ac:dyDescent="0.25">
      <c r="A7" s="342"/>
      <c r="B7" s="69" t="s">
        <v>561</v>
      </c>
      <c r="C7" s="342"/>
      <c r="D7" s="342"/>
      <c r="E7" s="342"/>
      <c r="F7" s="342"/>
      <c r="G7" s="342"/>
    </row>
    <row r="8" spans="1:7" ht="30" x14ac:dyDescent="0.25">
      <c r="A8" s="70" t="s">
        <v>504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240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241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562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563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564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565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566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505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567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568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569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291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506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295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570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478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299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571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344" t="s">
        <v>480</v>
      </c>
      <c r="B1" s="344"/>
      <c r="C1" s="344"/>
      <c r="D1" s="344"/>
      <c r="E1" s="344"/>
      <c r="F1" s="344"/>
      <c r="G1" s="344"/>
    </row>
    <row r="2" spans="1:7" x14ac:dyDescent="0.25">
      <c r="A2" s="126" t="str">
        <f>'Formato 1'!A2</f>
        <v>Municipio de San Felipe</v>
      </c>
      <c r="B2" s="127"/>
      <c r="C2" s="127"/>
      <c r="D2" s="127"/>
      <c r="E2" s="127"/>
      <c r="F2" s="127"/>
      <c r="G2" s="128"/>
    </row>
    <row r="3" spans="1:7" x14ac:dyDescent="0.25">
      <c r="A3" s="111" t="s">
        <v>481</v>
      </c>
      <c r="B3" s="112"/>
      <c r="C3" s="112"/>
      <c r="D3" s="112"/>
      <c r="E3" s="112"/>
      <c r="F3" s="112"/>
      <c r="G3" s="113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111" t="s">
        <v>447</v>
      </c>
      <c r="B5" s="112"/>
      <c r="C5" s="112"/>
      <c r="D5" s="112"/>
      <c r="E5" s="112"/>
      <c r="F5" s="112"/>
      <c r="G5" s="113"/>
    </row>
    <row r="6" spans="1:7" x14ac:dyDescent="0.25">
      <c r="A6" s="345" t="s">
        <v>572</v>
      </c>
      <c r="B6" s="35">
        <v>2022</v>
      </c>
      <c r="C6" s="341">
        <f>+B6+1</f>
        <v>2023</v>
      </c>
      <c r="D6" s="341">
        <f>+C6+1</f>
        <v>2024</v>
      </c>
      <c r="E6" s="341">
        <f>+D6+1</f>
        <v>2025</v>
      </c>
      <c r="F6" s="341">
        <f>+E6+1</f>
        <v>2026</v>
      </c>
      <c r="G6" s="341">
        <f>+F6+1</f>
        <v>2027</v>
      </c>
    </row>
    <row r="7" spans="1:7" ht="57.75" customHeight="1" x14ac:dyDescent="0.25">
      <c r="A7" s="346"/>
      <c r="B7" s="36" t="s">
        <v>561</v>
      </c>
      <c r="C7" s="342"/>
      <c r="D7" s="342"/>
      <c r="E7" s="342"/>
      <c r="F7" s="342"/>
      <c r="G7" s="342"/>
    </row>
    <row r="8" spans="1:7" x14ac:dyDescent="0.25">
      <c r="A8" s="26" t="s">
        <v>482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573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574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485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486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575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488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489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490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491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492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573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574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485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486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575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488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489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493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491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494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344" t="s">
        <v>495</v>
      </c>
      <c r="B1" s="344"/>
      <c r="C1" s="344"/>
      <c r="D1" s="344"/>
      <c r="E1" s="344"/>
      <c r="F1" s="344"/>
      <c r="G1" s="344"/>
    </row>
    <row r="2" spans="1:7" x14ac:dyDescent="0.25">
      <c r="A2" s="126" t="str">
        <f>'Formato 1'!A2</f>
        <v>Municipio de San Felipe</v>
      </c>
      <c r="B2" s="127"/>
      <c r="C2" s="127"/>
      <c r="D2" s="127"/>
      <c r="E2" s="127"/>
      <c r="F2" s="127"/>
      <c r="G2" s="128"/>
    </row>
    <row r="3" spans="1:7" x14ac:dyDescent="0.25">
      <c r="A3" s="111" t="s">
        <v>496</v>
      </c>
      <c r="B3" s="112"/>
      <c r="C3" s="112"/>
      <c r="D3" s="112"/>
      <c r="E3" s="112"/>
      <c r="F3" s="112"/>
      <c r="G3" s="113"/>
    </row>
    <row r="4" spans="1:7" x14ac:dyDescent="0.25">
      <c r="A4" s="114" t="s">
        <v>2</v>
      </c>
      <c r="B4" s="115"/>
      <c r="C4" s="115"/>
      <c r="D4" s="115"/>
      <c r="E4" s="115"/>
      <c r="F4" s="115"/>
      <c r="G4" s="116"/>
    </row>
    <row r="5" spans="1:7" x14ac:dyDescent="0.25">
      <c r="A5" s="348" t="s">
        <v>497</v>
      </c>
      <c r="B5" s="349">
        <v>2017</v>
      </c>
      <c r="C5" s="349">
        <f>+B5+1</f>
        <v>2018</v>
      </c>
      <c r="D5" s="349">
        <f>+C5+1</f>
        <v>2019</v>
      </c>
      <c r="E5" s="349">
        <f>+D5+1</f>
        <v>2020</v>
      </c>
      <c r="F5" s="349">
        <f>+E5+1</f>
        <v>2021</v>
      </c>
      <c r="G5" s="35">
        <f>+F5+1</f>
        <v>2022</v>
      </c>
    </row>
    <row r="6" spans="1:7" ht="32.25" x14ac:dyDescent="0.25">
      <c r="A6" s="325"/>
      <c r="B6" s="350"/>
      <c r="C6" s="350"/>
      <c r="D6" s="350"/>
      <c r="E6" s="350"/>
      <c r="F6" s="350"/>
      <c r="G6" s="36" t="s">
        <v>576</v>
      </c>
    </row>
    <row r="7" spans="1:7" x14ac:dyDescent="0.25">
      <c r="A7" s="61" t="s">
        <v>504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577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578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458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459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579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580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462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463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581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465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582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583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505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584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585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472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473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586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506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295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507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478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587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479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347" t="s">
        <v>588</v>
      </c>
      <c r="B39" s="347"/>
      <c r="C39" s="347"/>
      <c r="D39" s="347"/>
      <c r="E39" s="347"/>
      <c r="F39" s="347"/>
      <c r="G39" s="347"/>
    </row>
    <row r="40" spans="1:7" x14ac:dyDescent="0.25">
      <c r="A40" s="347" t="s">
        <v>589</v>
      </c>
      <c r="B40" s="347"/>
      <c r="C40" s="347"/>
      <c r="D40" s="347"/>
      <c r="E40" s="347"/>
      <c r="F40" s="347"/>
      <c r="G40" s="34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344" t="s">
        <v>510</v>
      </c>
      <c r="B1" s="344"/>
      <c r="C1" s="344"/>
      <c r="D1" s="344"/>
      <c r="E1" s="344"/>
      <c r="F1" s="344"/>
      <c r="G1" s="344"/>
    </row>
    <row r="2" spans="1:7" x14ac:dyDescent="0.25">
      <c r="A2" s="126" t="str">
        <f>'Formato 1'!A2</f>
        <v>Municipio de San Felipe</v>
      </c>
      <c r="B2" s="127"/>
      <c r="C2" s="127"/>
      <c r="D2" s="127"/>
      <c r="E2" s="127"/>
      <c r="F2" s="127"/>
      <c r="G2" s="128"/>
    </row>
    <row r="3" spans="1:7" x14ac:dyDescent="0.25">
      <c r="A3" s="111" t="s">
        <v>511</v>
      </c>
      <c r="B3" s="112"/>
      <c r="C3" s="112"/>
      <c r="D3" s="112"/>
      <c r="E3" s="112"/>
      <c r="F3" s="112"/>
      <c r="G3" s="113"/>
    </row>
    <row r="4" spans="1:7" x14ac:dyDescent="0.25">
      <c r="A4" s="114" t="s">
        <v>2</v>
      </c>
      <c r="B4" s="115"/>
      <c r="C4" s="115"/>
      <c r="D4" s="115"/>
      <c r="E4" s="115"/>
      <c r="F4" s="115"/>
      <c r="G4" s="116"/>
    </row>
    <row r="5" spans="1:7" x14ac:dyDescent="0.25">
      <c r="A5" s="351" t="s">
        <v>572</v>
      </c>
      <c r="B5" s="349">
        <v>2017</v>
      </c>
      <c r="C5" s="349">
        <f>+B5+1</f>
        <v>2018</v>
      </c>
      <c r="D5" s="349">
        <f>+C5+1</f>
        <v>2019</v>
      </c>
      <c r="E5" s="349">
        <f>+D5+1</f>
        <v>2020</v>
      </c>
      <c r="F5" s="349">
        <f>+E5+1</f>
        <v>2021</v>
      </c>
      <c r="G5" s="35">
        <v>2022</v>
      </c>
    </row>
    <row r="6" spans="1:7" ht="48.75" customHeight="1" x14ac:dyDescent="0.25">
      <c r="A6" s="352"/>
      <c r="B6" s="350"/>
      <c r="C6" s="350"/>
      <c r="D6" s="350"/>
      <c r="E6" s="350"/>
      <c r="F6" s="350"/>
      <c r="G6" s="36" t="s">
        <v>590</v>
      </c>
    </row>
    <row r="7" spans="1:7" x14ac:dyDescent="0.25">
      <c r="A7" s="26" t="s">
        <v>482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573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574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485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486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575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488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489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490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491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492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573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574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485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486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575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488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489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493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491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591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347" t="s">
        <v>588</v>
      </c>
      <c r="B32" s="347"/>
      <c r="C32" s="347"/>
      <c r="D32" s="347"/>
      <c r="E32" s="347"/>
      <c r="F32" s="347"/>
      <c r="G32" s="347"/>
    </row>
    <row r="33" spans="1:7" x14ac:dyDescent="0.25">
      <c r="A33" s="347" t="s">
        <v>589</v>
      </c>
      <c r="B33" s="347"/>
      <c r="C33" s="347"/>
      <c r="D33" s="347"/>
      <c r="E33" s="347"/>
      <c r="F33" s="347"/>
      <c r="G33" s="34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353" t="s">
        <v>514</v>
      </c>
      <c r="B1" s="353"/>
      <c r="C1" s="353"/>
      <c r="D1" s="353"/>
      <c r="E1" s="353"/>
      <c r="F1" s="353"/>
    </row>
    <row r="2" spans="1:6" ht="20.100000000000001" customHeight="1" x14ac:dyDescent="0.25">
      <c r="A2" s="108" t="str">
        <f>'Formato 1'!A2</f>
        <v>Municipio de San Felipe</v>
      </c>
      <c r="B2" s="132"/>
      <c r="C2" s="132"/>
      <c r="D2" s="132"/>
      <c r="E2" s="132"/>
      <c r="F2" s="133"/>
    </row>
    <row r="3" spans="1:6" ht="29.25" customHeight="1" x14ac:dyDescent="0.25">
      <c r="A3" s="134" t="s">
        <v>515</v>
      </c>
      <c r="B3" s="135"/>
      <c r="C3" s="135"/>
      <c r="D3" s="135"/>
      <c r="E3" s="135"/>
      <c r="F3" s="136"/>
    </row>
    <row r="4" spans="1:6" ht="35.25" customHeight="1" x14ac:dyDescent="0.25">
      <c r="A4" s="119"/>
      <c r="B4" s="119" t="s">
        <v>516</v>
      </c>
      <c r="C4" s="119" t="s">
        <v>517</v>
      </c>
      <c r="D4" s="119" t="s">
        <v>518</v>
      </c>
      <c r="E4" s="119" t="s">
        <v>519</v>
      </c>
      <c r="F4" s="119" t="s">
        <v>520</v>
      </c>
    </row>
    <row r="5" spans="1:6" ht="12.75" customHeight="1" x14ac:dyDescent="0.25">
      <c r="A5" s="18" t="s">
        <v>521</v>
      </c>
      <c r="B5" s="52"/>
      <c r="C5" s="52"/>
      <c r="D5" s="52"/>
      <c r="E5" s="52"/>
      <c r="F5" s="52"/>
    </row>
    <row r="6" spans="1:6" ht="30" x14ac:dyDescent="0.25">
      <c r="A6" s="58" t="s">
        <v>522</v>
      </c>
      <c r="B6" s="59"/>
      <c r="C6" s="59"/>
      <c r="D6" s="59"/>
      <c r="E6" s="59"/>
      <c r="F6" s="59"/>
    </row>
    <row r="7" spans="1:6" ht="15" x14ac:dyDescent="0.25">
      <c r="A7" s="58" t="s">
        <v>523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524</v>
      </c>
      <c r="B9" s="44"/>
      <c r="C9" s="44"/>
      <c r="D9" s="44"/>
      <c r="E9" s="44"/>
      <c r="F9" s="44"/>
    </row>
    <row r="10" spans="1:6" ht="15" x14ac:dyDescent="0.25">
      <c r="A10" s="58" t="s">
        <v>525</v>
      </c>
      <c r="B10" s="59"/>
      <c r="C10" s="59"/>
      <c r="D10" s="59"/>
      <c r="E10" s="59"/>
      <c r="F10" s="59"/>
    </row>
    <row r="11" spans="1:6" ht="15" x14ac:dyDescent="0.25">
      <c r="A11" s="79" t="s">
        <v>526</v>
      </c>
      <c r="B11" s="59"/>
      <c r="C11" s="59"/>
      <c r="D11" s="59"/>
      <c r="E11" s="59"/>
      <c r="F11" s="59"/>
    </row>
    <row r="12" spans="1:6" ht="15" x14ac:dyDescent="0.25">
      <c r="A12" s="79" t="s">
        <v>527</v>
      </c>
      <c r="B12" s="59"/>
      <c r="C12" s="59"/>
      <c r="D12" s="59"/>
      <c r="E12" s="59"/>
      <c r="F12" s="59"/>
    </row>
    <row r="13" spans="1:6" ht="15" x14ac:dyDescent="0.25">
      <c r="A13" s="79" t="s">
        <v>528</v>
      </c>
      <c r="B13" s="59"/>
      <c r="C13" s="59"/>
      <c r="D13" s="59"/>
      <c r="E13" s="59"/>
      <c r="F13" s="59"/>
    </row>
    <row r="14" spans="1:6" ht="15" x14ac:dyDescent="0.25">
      <c r="A14" s="58" t="s">
        <v>529</v>
      </c>
      <c r="B14" s="59"/>
      <c r="C14" s="59"/>
      <c r="D14" s="59"/>
      <c r="E14" s="59"/>
      <c r="F14" s="59"/>
    </row>
    <row r="15" spans="1:6" ht="15" x14ac:dyDescent="0.25">
      <c r="A15" s="79" t="s">
        <v>526</v>
      </c>
      <c r="B15" s="59"/>
      <c r="C15" s="59"/>
      <c r="D15" s="59"/>
      <c r="E15" s="59"/>
      <c r="F15" s="59"/>
    </row>
    <row r="16" spans="1:6" ht="15" x14ac:dyDescent="0.25">
      <c r="A16" s="79" t="s">
        <v>527</v>
      </c>
      <c r="B16" s="59"/>
      <c r="C16" s="59"/>
      <c r="D16" s="59"/>
      <c r="E16" s="59"/>
      <c r="F16" s="59"/>
    </row>
    <row r="17" spans="1:6" ht="15" x14ac:dyDescent="0.25">
      <c r="A17" s="79" t="s">
        <v>528</v>
      </c>
      <c r="B17" s="59"/>
      <c r="C17" s="59"/>
      <c r="D17" s="59"/>
      <c r="E17" s="59"/>
      <c r="F17" s="59"/>
    </row>
    <row r="18" spans="1:6" ht="15" x14ac:dyDescent="0.25">
      <c r="A18" s="58" t="s">
        <v>530</v>
      </c>
      <c r="B18" s="120"/>
      <c r="C18" s="59"/>
      <c r="D18" s="59"/>
      <c r="E18" s="59"/>
      <c r="F18" s="59"/>
    </row>
    <row r="19" spans="1:6" ht="15" x14ac:dyDescent="0.25">
      <c r="A19" s="58" t="s">
        <v>531</v>
      </c>
      <c r="B19" s="59"/>
      <c r="C19" s="59"/>
      <c r="D19" s="59"/>
      <c r="E19" s="59"/>
      <c r="F19" s="59"/>
    </row>
    <row r="20" spans="1:6" ht="30" x14ac:dyDescent="0.25">
      <c r="A20" s="58" t="s">
        <v>532</v>
      </c>
      <c r="B20" s="121"/>
      <c r="C20" s="121"/>
      <c r="D20" s="121"/>
      <c r="E20" s="121"/>
      <c r="F20" s="121"/>
    </row>
    <row r="21" spans="1:6" ht="30" x14ac:dyDescent="0.25">
      <c r="A21" s="58" t="s">
        <v>533</v>
      </c>
      <c r="B21" s="121"/>
      <c r="C21" s="121"/>
      <c r="D21" s="121"/>
      <c r="E21" s="121"/>
      <c r="F21" s="121"/>
    </row>
    <row r="22" spans="1:6" ht="30" x14ac:dyDescent="0.25">
      <c r="A22" s="58" t="s">
        <v>534</v>
      </c>
      <c r="B22" s="121"/>
      <c r="C22" s="121"/>
      <c r="D22" s="121"/>
      <c r="E22" s="121"/>
      <c r="F22" s="121"/>
    </row>
    <row r="23" spans="1:6" ht="15" x14ac:dyDescent="0.25">
      <c r="A23" s="58" t="s">
        <v>535</v>
      </c>
      <c r="B23" s="121"/>
      <c r="C23" s="121"/>
      <c r="D23" s="121"/>
      <c r="E23" s="121"/>
      <c r="F23" s="121"/>
    </row>
    <row r="24" spans="1:6" ht="15" x14ac:dyDescent="0.25">
      <c r="A24" s="58" t="s">
        <v>536</v>
      </c>
      <c r="B24" s="122"/>
      <c r="C24" s="59"/>
      <c r="D24" s="59"/>
      <c r="E24" s="59"/>
      <c r="F24" s="59"/>
    </row>
    <row r="25" spans="1:6" ht="15" x14ac:dyDescent="0.25">
      <c r="A25" s="58" t="s">
        <v>537</v>
      </c>
      <c r="B25" s="122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538</v>
      </c>
      <c r="B27" s="44"/>
      <c r="C27" s="44"/>
      <c r="D27" s="44"/>
      <c r="E27" s="44"/>
      <c r="F27" s="44"/>
    </row>
    <row r="28" spans="1:6" ht="15" x14ac:dyDescent="0.25">
      <c r="A28" s="58" t="s">
        <v>539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540</v>
      </c>
      <c r="B30" s="44"/>
      <c r="C30" s="44"/>
      <c r="D30" s="44"/>
      <c r="E30" s="44"/>
      <c r="F30" s="44"/>
    </row>
    <row r="31" spans="1:6" ht="15" x14ac:dyDescent="0.25">
      <c r="A31" s="58" t="s">
        <v>525</v>
      </c>
      <c r="B31" s="59"/>
      <c r="C31" s="59"/>
      <c r="D31" s="59"/>
      <c r="E31" s="59"/>
      <c r="F31" s="59"/>
    </row>
    <row r="32" spans="1:6" ht="15" x14ac:dyDescent="0.25">
      <c r="A32" s="58" t="s">
        <v>529</v>
      </c>
      <c r="B32" s="59"/>
      <c r="C32" s="59"/>
      <c r="D32" s="59"/>
      <c r="E32" s="59"/>
      <c r="F32" s="59"/>
    </row>
    <row r="33" spans="1:6" ht="15" x14ac:dyDescent="0.25">
      <c r="A33" s="58" t="s">
        <v>541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542</v>
      </c>
      <c r="B35" s="44"/>
      <c r="C35" s="44"/>
      <c r="D35" s="44"/>
      <c r="E35" s="44"/>
      <c r="F35" s="44"/>
    </row>
    <row r="36" spans="1:6" ht="15" x14ac:dyDescent="0.25">
      <c r="A36" s="58" t="s">
        <v>543</v>
      </c>
      <c r="B36" s="59"/>
      <c r="C36" s="59"/>
      <c r="D36" s="59"/>
      <c r="E36" s="59"/>
      <c r="F36" s="59"/>
    </row>
    <row r="37" spans="1:6" ht="15" x14ac:dyDescent="0.25">
      <c r="A37" s="58" t="s">
        <v>544</v>
      </c>
      <c r="B37" s="59"/>
      <c r="C37" s="59"/>
      <c r="D37" s="59"/>
      <c r="E37" s="59"/>
      <c r="F37" s="59"/>
    </row>
    <row r="38" spans="1:6" ht="15" x14ac:dyDescent="0.25">
      <c r="A38" s="58" t="s">
        <v>545</v>
      </c>
      <c r="B38" s="122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546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547</v>
      </c>
      <c r="B42" s="44"/>
      <c r="C42" s="44"/>
      <c r="D42" s="44"/>
      <c r="E42" s="44"/>
      <c r="F42" s="44"/>
    </row>
    <row r="43" spans="1:6" ht="15" x14ac:dyDescent="0.25">
      <c r="A43" s="58" t="s">
        <v>548</v>
      </c>
      <c r="B43" s="59"/>
      <c r="C43" s="59"/>
      <c r="D43" s="59"/>
      <c r="E43" s="59"/>
      <c r="F43" s="59"/>
    </row>
    <row r="44" spans="1:6" ht="15" x14ac:dyDescent="0.25">
      <c r="A44" s="58" t="s">
        <v>549</v>
      </c>
      <c r="B44" s="59"/>
      <c r="C44" s="59"/>
      <c r="D44" s="59"/>
      <c r="E44" s="59"/>
      <c r="F44" s="59"/>
    </row>
    <row r="45" spans="1:6" ht="15" x14ac:dyDescent="0.25">
      <c r="A45" s="58" t="s">
        <v>550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551</v>
      </c>
      <c r="B47" s="44"/>
      <c r="C47" s="44"/>
      <c r="D47" s="44"/>
      <c r="E47" s="44"/>
      <c r="F47" s="44"/>
    </row>
    <row r="48" spans="1:6" ht="15" x14ac:dyDescent="0.25">
      <c r="A48" s="58" t="s">
        <v>549</v>
      </c>
      <c r="B48" s="121"/>
      <c r="C48" s="121"/>
      <c r="D48" s="121"/>
      <c r="E48" s="121"/>
      <c r="F48" s="121"/>
    </row>
    <row r="49" spans="1:6" ht="15" x14ac:dyDescent="0.25">
      <c r="A49" s="58" t="s">
        <v>550</v>
      </c>
      <c r="B49" s="121"/>
      <c r="C49" s="121"/>
      <c r="D49" s="121"/>
      <c r="E49" s="121"/>
      <c r="F49" s="121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552</v>
      </c>
      <c r="B51" s="44"/>
      <c r="C51" s="44"/>
      <c r="D51" s="44"/>
      <c r="E51" s="44"/>
      <c r="F51" s="44"/>
    </row>
    <row r="52" spans="1:6" ht="15" x14ac:dyDescent="0.25">
      <c r="A52" s="58" t="s">
        <v>549</v>
      </c>
      <c r="B52" s="59"/>
      <c r="C52" s="59"/>
      <c r="D52" s="59"/>
      <c r="E52" s="59"/>
      <c r="F52" s="59"/>
    </row>
    <row r="53" spans="1:6" ht="15" x14ac:dyDescent="0.25">
      <c r="A53" s="58" t="s">
        <v>550</v>
      </c>
      <c r="B53" s="59"/>
      <c r="C53" s="59"/>
      <c r="D53" s="59"/>
      <c r="E53" s="59"/>
      <c r="F53" s="59"/>
    </row>
    <row r="54" spans="1:6" ht="15" x14ac:dyDescent="0.25">
      <c r="A54" s="58" t="s">
        <v>553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554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549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550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555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556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557</v>
      </c>
      <c r="B62" s="122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558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559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560</v>
      </c>
      <c r="B66" s="59"/>
      <c r="C66" s="59"/>
      <c r="D66" s="59"/>
      <c r="E66" s="59"/>
      <c r="F66" s="59"/>
    </row>
    <row r="67" spans="1:6" ht="20.100000000000001" customHeight="1" x14ac:dyDescent="0.25">
      <c r="A67" s="118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317" t="s">
        <v>124</v>
      </c>
      <c r="B1" s="318"/>
      <c r="C1" s="318"/>
      <c r="D1" s="318"/>
      <c r="E1" s="318"/>
      <c r="F1" s="318"/>
      <c r="G1" s="318"/>
      <c r="H1" s="319"/>
    </row>
    <row r="2" spans="1:8" x14ac:dyDescent="0.25">
      <c r="A2" s="108" t="str">
        <f>'Formato 1'!A2</f>
        <v>Municipio de San Felipe</v>
      </c>
      <c r="B2" s="109"/>
      <c r="C2" s="109"/>
      <c r="D2" s="109"/>
      <c r="E2" s="109"/>
      <c r="F2" s="109"/>
      <c r="G2" s="109"/>
      <c r="H2" s="110"/>
    </row>
    <row r="3" spans="1:8" ht="15" customHeight="1" x14ac:dyDescent="0.25">
      <c r="A3" s="111" t="s">
        <v>125</v>
      </c>
      <c r="B3" s="112"/>
      <c r="C3" s="112"/>
      <c r="D3" s="112"/>
      <c r="E3" s="112"/>
      <c r="F3" s="112"/>
      <c r="G3" s="112"/>
      <c r="H3" s="113"/>
    </row>
    <row r="4" spans="1:8" ht="15" customHeight="1" x14ac:dyDescent="0.25">
      <c r="A4" s="111" t="str">
        <f>'Formato 1'!A4</f>
        <v>Al 31 de Diciembre de 2024 y al 30 de junio de 2025 (b)</v>
      </c>
      <c r="B4" s="112"/>
      <c r="C4" s="112"/>
      <c r="D4" s="112"/>
      <c r="E4" s="112"/>
      <c r="F4" s="112"/>
      <c r="G4" s="112"/>
      <c r="H4" s="113"/>
    </row>
    <row r="5" spans="1:8" x14ac:dyDescent="0.25">
      <c r="A5" s="114" t="s">
        <v>2</v>
      </c>
      <c r="B5" s="115"/>
      <c r="C5" s="115"/>
      <c r="D5" s="115"/>
      <c r="E5" s="115"/>
      <c r="F5" s="115"/>
      <c r="G5" s="115"/>
      <c r="H5" s="116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1"/>
      <c r="B7" s="102"/>
      <c r="C7" s="102"/>
      <c r="D7" s="102"/>
      <c r="E7" s="102"/>
      <c r="F7" s="102"/>
      <c r="G7" s="102"/>
      <c r="H7" s="102"/>
    </row>
    <row r="8" spans="1:8" x14ac:dyDescent="0.25">
      <c r="A8" s="8" t="s">
        <v>134</v>
      </c>
      <c r="B8" s="162">
        <f t="shared" ref="B8:H8" si="0">B9+B13</f>
        <v>0</v>
      </c>
      <c r="C8" s="162">
        <f t="shared" si="0"/>
        <v>0</v>
      </c>
      <c r="D8" s="162">
        <f t="shared" si="0"/>
        <v>0</v>
      </c>
      <c r="E8" s="162">
        <f t="shared" si="0"/>
        <v>0</v>
      </c>
      <c r="F8" s="162">
        <f t="shared" si="0"/>
        <v>0</v>
      </c>
      <c r="G8" s="162">
        <f t="shared" si="0"/>
        <v>0</v>
      </c>
      <c r="H8" s="162">
        <f t="shared" si="0"/>
        <v>0</v>
      </c>
    </row>
    <row r="9" spans="1:8" ht="15.75" customHeight="1" x14ac:dyDescent="0.25">
      <c r="A9" s="103" t="s">
        <v>135</v>
      </c>
      <c r="B9" s="120">
        <f t="shared" ref="B9:H9" si="1">SUM(B10:B12)</f>
        <v>0</v>
      </c>
      <c r="C9" s="120">
        <f t="shared" si="1"/>
        <v>0</v>
      </c>
      <c r="D9" s="120">
        <f t="shared" si="1"/>
        <v>0</v>
      </c>
      <c r="E9" s="120">
        <f t="shared" si="1"/>
        <v>0</v>
      </c>
      <c r="F9" s="120">
        <f t="shared" si="1"/>
        <v>0</v>
      </c>
      <c r="G9" s="120">
        <f t="shared" si="1"/>
        <v>0</v>
      </c>
      <c r="H9" s="120">
        <f t="shared" si="1"/>
        <v>0</v>
      </c>
    </row>
    <row r="10" spans="1:8" ht="17.25" customHeight="1" x14ac:dyDescent="0.25">
      <c r="A10" s="104" t="s">
        <v>136</v>
      </c>
      <c r="B10" s="171">
        <v>0</v>
      </c>
      <c r="C10" s="120">
        <v>0</v>
      </c>
      <c r="D10" s="171">
        <v>0</v>
      </c>
      <c r="E10" s="171">
        <v>0</v>
      </c>
      <c r="F10" s="171">
        <v>0</v>
      </c>
      <c r="G10" s="171">
        <v>0</v>
      </c>
      <c r="H10" s="171">
        <v>0</v>
      </c>
    </row>
    <row r="11" spans="1:8" x14ac:dyDescent="0.25">
      <c r="A11" s="104" t="s">
        <v>137</v>
      </c>
      <c r="B11" s="171">
        <v>0</v>
      </c>
      <c r="C11" s="120">
        <v>0</v>
      </c>
      <c r="D11" s="171">
        <v>0</v>
      </c>
      <c r="E11" s="171">
        <v>0</v>
      </c>
      <c r="F11" s="171">
        <v>0</v>
      </c>
      <c r="G11" s="120">
        <v>0</v>
      </c>
      <c r="H11" s="120">
        <v>0</v>
      </c>
    </row>
    <row r="12" spans="1:8" ht="16.5" customHeight="1" x14ac:dyDescent="0.25">
      <c r="A12" s="104" t="s">
        <v>138</v>
      </c>
      <c r="B12" s="171">
        <v>0</v>
      </c>
      <c r="C12" s="120">
        <v>0</v>
      </c>
      <c r="D12" s="171">
        <v>0</v>
      </c>
      <c r="E12" s="171">
        <v>0</v>
      </c>
      <c r="F12" s="171">
        <v>0</v>
      </c>
      <c r="G12" s="120">
        <v>0</v>
      </c>
      <c r="H12" s="120">
        <v>0</v>
      </c>
    </row>
    <row r="13" spans="1:8" x14ac:dyDescent="0.25">
      <c r="A13" s="103" t="s">
        <v>139</v>
      </c>
      <c r="B13" s="120">
        <f t="shared" ref="B13:H13" si="2">SUM(B14:B16)</f>
        <v>0</v>
      </c>
      <c r="C13" s="120">
        <f t="shared" si="2"/>
        <v>0</v>
      </c>
      <c r="D13" s="120">
        <f t="shared" si="2"/>
        <v>0</v>
      </c>
      <c r="E13" s="120">
        <f t="shared" si="2"/>
        <v>0</v>
      </c>
      <c r="F13" s="120">
        <f t="shared" si="2"/>
        <v>0</v>
      </c>
      <c r="G13" s="120">
        <f t="shared" si="2"/>
        <v>0</v>
      </c>
      <c r="H13" s="120">
        <f t="shared" si="2"/>
        <v>0</v>
      </c>
    </row>
    <row r="14" spans="1:8" x14ac:dyDescent="0.25">
      <c r="A14" s="104" t="s">
        <v>140</v>
      </c>
      <c r="B14" s="171">
        <v>0</v>
      </c>
      <c r="C14" s="120">
        <v>0</v>
      </c>
      <c r="D14" s="171">
        <v>0</v>
      </c>
      <c r="E14" s="171">
        <v>0</v>
      </c>
      <c r="F14" s="171">
        <v>0</v>
      </c>
      <c r="G14" s="120">
        <v>0</v>
      </c>
      <c r="H14" s="120">
        <v>0</v>
      </c>
    </row>
    <row r="15" spans="1:8" ht="15" customHeight="1" x14ac:dyDescent="0.25">
      <c r="A15" s="104" t="s">
        <v>141</v>
      </c>
      <c r="B15" s="171">
        <v>0</v>
      </c>
      <c r="C15" s="120">
        <v>0</v>
      </c>
      <c r="D15" s="171">
        <v>0</v>
      </c>
      <c r="E15" s="171">
        <v>0</v>
      </c>
      <c r="F15" s="171">
        <v>0</v>
      </c>
      <c r="G15" s="120">
        <v>0</v>
      </c>
      <c r="H15" s="120">
        <v>0</v>
      </c>
    </row>
    <row r="16" spans="1:8" x14ac:dyDescent="0.25">
      <c r="A16" s="104" t="s">
        <v>142</v>
      </c>
      <c r="B16" s="171">
        <v>0</v>
      </c>
      <c r="C16" s="120">
        <v>0</v>
      </c>
      <c r="D16" s="171">
        <v>0</v>
      </c>
      <c r="E16" s="171">
        <v>0</v>
      </c>
      <c r="F16" s="171">
        <v>0</v>
      </c>
      <c r="G16" s="120">
        <v>0</v>
      </c>
      <c r="H16" s="120">
        <v>0</v>
      </c>
    </row>
    <row r="17" spans="1:8" x14ac:dyDescent="0.25">
      <c r="A17" s="105"/>
      <c r="B17" s="90"/>
      <c r="C17" s="90"/>
      <c r="D17" s="90"/>
      <c r="E17" s="90"/>
      <c r="F17" s="90"/>
      <c r="G17" s="90"/>
      <c r="H17" s="90"/>
    </row>
    <row r="18" spans="1:8" x14ac:dyDescent="0.25">
      <c r="A18" s="8" t="s">
        <v>143</v>
      </c>
      <c r="B18" s="173">
        <v>5152661.83</v>
      </c>
      <c r="C18" s="174"/>
      <c r="D18" s="174"/>
      <c r="E18" s="174"/>
      <c r="F18" s="213">
        <v>611691.78</v>
      </c>
      <c r="G18" s="106"/>
      <c r="H18" s="106"/>
    </row>
    <row r="19" spans="1:8" ht="16.5" customHeight="1" x14ac:dyDescent="0.25">
      <c r="A19" s="105"/>
      <c r="B19" s="90"/>
      <c r="C19" s="90"/>
      <c r="D19" s="90"/>
      <c r="E19" s="90"/>
      <c r="F19" s="90"/>
      <c r="G19" s="90"/>
      <c r="H19" s="90"/>
    </row>
    <row r="20" spans="1:8" ht="14.45" customHeight="1" x14ac:dyDescent="0.25">
      <c r="A20" s="8" t="s">
        <v>144</v>
      </c>
      <c r="B20" s="162">
        <f t="shared" ref="B20:H20" si="3">B8+B18</f>
        <v>5152661.83</v>
      </c>
      <c r="C20" s="162">
        <f t="shared" si="3"/>
        <v>0</v>
      </c>
      <c r="D20" s="162">
        <f t="shared" si="3"/>
        <v>0</v>
      </c>
      <c r="E20" s="162">
        <f t="shared" si="3"/>
        <v>0</v>
      </c>
      <c r="F20" s="162">
        <f t="shared" si="3"/>
        <v>611691.78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5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145</v>
      </c>
      <c r="B22" s="162">
        <f>SUM(B23:B25)</f>
        <v>0</v>
      </c>
      <c r="C22" s="162">
        <f t="shared" ref="C22:H22" si="4">SUM(C23:C25)</f>
        <v>0</v>
      </c>
      <c r="D22" s="162">
        <f t="shared" si="4"/>
        <v>0</v>
      </c>
      <c r="E22" s="162">
        <f t="shared" si="4"/>
        <v>0</v>
      </c>
      <c r="F22" s="162">
        <f t="shared" si="4"/>
        <v>0</v>
      </c>
      <c r="G22" s="162">
        <f t="shared" si="4"/>
        <v>0</v>
      </c>
      <c r="H22" s="162">
        <f t="shared" si="4"/>
        <v>0</v>
      </c>
    </row>
    <row r="23" spans="1:8" ht="15" customHeight="1" x14ac:dyDescent="0.25">
      <c r="A23" s="107" t="s">
        <v>146</v>
      </c>
      <c r="B23" s="120">
        <v>0</v>
      </c>
      <c r="C23" s="120">
        <v>0</v>
      </c>
      <c r="D23" s="120">
        <v>0</v>
      </c>
      <c r="E23" s="120">
        <v>0</v>
      </c>
      <c r="F23" s="120">
        <v>0</v>
      </c>
      <c r="G23" s="120">
        <v>0</v>
      </c>
      <c r="H23" s="120">
        <v>0</v>
      </c>
    </row>
    <row r="24" spans="1:8" ht="15" customHeight="1" x14ac:dyDescent="0.25">
      <c r="A24" s="107" t="s">
        <v>147</v>
      </c>
      <c r="B24" s="120">
        <v>0</v>
      </c>
      <c r="C24" s="120">
        <v>0</v>
      </c>
      <c r="D24" s="120">
        <v>0</v>
      </c>
      <c r="E24" s="120">
        <v>0</v>
      </c>
      <c r="F24" s="120">
        <v>0</v>
      </c>
      <c r="G24" s="120">
        <v>0</v>
      </c>
      <c r="H24" s="120">
        <v>0</v>
      </c>
    </row>
    <row r="25" spans="1:8" x14ac:dyDescent="0.25">
      <c r="A25" s="107" t="s">
        <v>148</v>
      </c>
      <c r="B25" s="120">
        <v>0</v>
      </c>
      <c r="C25" s="120">
        <v>0</v>
      </c>
      <c r="D25" s="120">
        <v>0</v>
      </c>
      <c r="E25" s="120">
        <v>0</v>
      </c>
      <c r="F25" s="120">
        <v>0</v>
      </c>
      <c r="G25" s="120">
        <v>0</v>
      </c>
      <c r="H25" s="120">
        <v>0</v>
      </c>
    </row>
    <row r="26" spans="1:8" ht="16.5" customHeight="1" x14ac:dyDescent="0.25">
      <c r="A26" s="9"/>
      <c r="B26" s="164"/>
      <c r="C26" s="164"/>
      <c r="D26" s="164"/>
      <c r="E26" s="164"/>
      <c r="F26" s="164"/>
      <c r="G26" s="164"/>
      <c r="H26" s="164"/>
    </row>
    <row r="27" spans="1:8" ht="16.5" customHeight="1" x14ac:dyDescent="0.25">
      <c r="A27" s="8" t="s">
        <v>149</v>
      </c>
      <c r="B27" s="162">
        <f>SUM(B28:B30)</f>
        <v>0</v>
      </c>
      <c r="C27" s="162">
        <f t="shared" ref="C27:H27" si="5">SUM(C28:C30)</f>
        <v>0</v>
      </c>
      <c r="D27" s="162">
        <f t="shared" si="5"/>
        <v>0</v>
      </c>
      <c r="E27" s="162">
        <f t="shared" si="5"/>
        <v>0</v>
      </c>
      <c r="F27" s="162">
        <f t="shared" si="5"/>
        <v>0</v>
      </c>
      <c r="G27" s="162">
        <f t="shared" si="5"/>
        <v>0</v>
      </c>
      <c r="H27" s="162">
        <f t="shared" si="5"/>
        <v>0</v>
      </c>
    </row>
    <row r="28" spans="1:8" ht="15" customHeight="1" x14ac:dyDescent="0.25">
      <c r="A28" s="107" t="s">
        <v>150</v>
      </c>
      <c r="B28" s="120">
        <v>0</v>
      </c>
      <c r="C28" s="120">
        <v>0</v>
      </c>
      <c r="D28" s="120">
        <v>0</v>
      </c>
      <c r="E28" s="120">
        <v>0</v>
      </c>
      <c r="F28" s="120">
        <v>0</v>
      </c>
      <c r="G28" s="120">
        <v>0</v>
      </c>
      <c r="H28" s="120">
        <v>0</v>
      </c>
    </row>
    <row r="29" spans="1:8" ht="15" customHeight="1" x14ac:dyDescent="0.25">
      <c r="A29" s="107" t="s">
        <v>151</v>
      </c>
      <c r="B29" s="120">
        <v>0</v>
      </c>
      <c r="C29" s="120">
        <v>0</v>
      </c>
      <c r="D29" s="120">
        <v>0</v>
      </c>
      <c r="E29" s="120">
        <v>0</v>
      </c>
      <c r="F29" s="120">
        <v>0</v>
      </c>
      <c r="G29" s="120">
        <v>0</v>
      </c>
      <c r="H29" s="120">
        <v>0</v>
      </c>
    </row>
    <row r="30" spans="1:8" ht="15.75" customHeight="1" x14ac:dyDescent="0.25">
      <c r="A30" s="107" t="s">
        <v>152</v>
      </c>
      <c r="B30" s="120">
        <v>0</v>
      </c>
      <c r="C30" s="120">
        <v>0</v>
      </c>
      <c r="D30" s="120">
        <v>0</v>
      </c>
      <c r="E30" s="120">
        <v>0</v>
      </c>
      <c r="F30" s="120">
        <v>0</v>
      </c>
      <c r="G30" s="120">
        <v>0</v>
      </c>
      <c r="H30" s="120">
        <v>0</v>
      </c>
    </row>
    <row r="31" spans="1:8" ht="15" customHeight="1" x14ac:dyDescent="0.25">
      <c r="A31" s="10" t="s">
        <v>153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320" t="s">
        <v>154</v>
      </c>
      <c r="B33" s="320"/>
      <c r="C33" s="320"/>
      <c r="D33" s="320"/>
      <c r="E33" s="320"/>
      <c r="F33" s="320"/>
      <c r="G33" s="320"/>
      <c r="H33" s="320"/>
    </row>
    <row r="34" spans="1:8" ht="14.45" customHeight="1" x14ac:dyDescent="0.25">
      <c r="A34" s="320"/>
      <c r="B34" s="320"/>
      <c r="C34" s="320"/>
      <c r="D34" s="320"/>
      <c r="E34" s="320"/>
      <c r="F34" s="320"/>
      <c r="G34" s="320"/>
      <c r="H34" s="320"/>
    </row>
    <row r="35" spans="1:8" ht="14.45" customHeight="1" x14ac:dyDescent="0.25">
      <c r="A35" s="320"/>
      <c r="B35" s="320"/>
      <c r="C35" s="320"/>
      <c r="D35" s="320"/>
      <c r="E35" s="320"/>
      <c r="F35" s="320"/>
      <c r="G35" s="320"/>
      <c r="H35" s="320"/>
    </row>
    <row r="36" spans="1:8" ht="14.45" customHeight="1" x14ac:dyDescent="0.25">
      <c r="A36" s="320"/>
      <c r="B36" s="320"/>
      <c r="C36" s="320"/>
      <c r="D36" s="320"/>
      <c r="E36" s="320"/>
      <c r="F36" s="320"/>
      <c r="G36" s="320"/>
      <c r="H36" s="320"/>
    </row>
    <row r="37" spans="1:8" ht="14.45" customHeight="1" x14ac:dyDescent="0.25">
      <c r="A37" s="320"/>
      <c r="B37" s="320"/>
      <c r="C37" s="320"/>
      <c r="D37" s="320"/>
      <c r="E37" s="320"/>
      <c r="F37" s="320"/>
      <c r="G37" s="320"/>
      <c r="H37" s="320"/>
    </row>
    <row r="38" spans="1:8" x14ac:dyDescent="0.25">
      <c r="A38" s="60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7" t="s">
        <v>162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7" t="s">
        <v>163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7" t="s">
        <v>164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153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D17:F21 G11:H21 C8:C22 B17:B30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="75" zoomScaleNormal="75" workbookViewId="0">
      <selection activeCell="A17" sqref="A1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317" t="s">
        <v>165</v>
      </c>
      <c r="B1" s="318"/>
      <c r="C1" s="318"/>
      <c r="D1" s="318"/>
      <c r="E1" s="318"/>
      <c r="F1" s="318"/>
      <c r="G1" s="318"/>
      <c r="H1" s="318"/>
      <c r="I1" s="318"/>
      <c r="J1" s="318"/>
      <c r="K1" s="319"/>
    </row>
    <row r="2" spans="1:11" x14ac:dyDescent="0.25">
      <c r="A2" s="108" t="str">
        <f>'Formato 1'!A2</f>
        <v>Municipio de San Felipe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</row>
    <row r="3" spans="1:11" x14ac:dyDescent="0.25">
      <c r="A3" s="111" t="s">
        <v>166</v>
      </c>
      <c r="B3" s="112"/>
      <c r="C3" s="112"/>
      <c r="D3" s="112"/>
      <c r="E3" s="112"/>
      <c r="F3" s="112"/>
      <c r="G3" s="112"/>
      <c r="H3" s="112"/>
      <c r="I3" s="112"/>
      <c r="J3" s="112"/>
      <c r="K3" s="113"/>
    </row>
    <row r="4" spans="1:11" x14ac:dyDescent="0.25">
      <c r="A4" s="111" t="s">
        <v>621</v>
      </c>
      <c r="B4" s="112"/>
      <c r="C4" s="112"/>
      <c r="D4" s="112"/>
      <c r="E4" s="112"/>
      <c r="F4" s="112"/>
      <c r="G4" s="112"/>
      <c r="H4" s="112"/>
      <c r="I4" s="112"/>
      <c r="J4" s="112"/>
      <c r="K4" s="113"/>
    </row>
    <row r="5" spans="1:11" x14ac:dyDescent="0.25">
      <c r="A5" s="111" t="s">
        <v>2</v>
      </c>
      <c r="B5" s="112"/>
      <c r="C5" s="112"/>
      <c r="D5" s="112"/>
      <c r="E5" s="112"/>
      <c r="F5" s="112"/>
      <c r="G5" s="112"/>
      <c r="H5" s="112"/>
      <c r="I5" s="112"/>
      <c r="J5" s="112"/>
      <c r="K5" s="113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178</v>
      </c>
      <c r="B8" s="98"/>
      <c r="C8" s="98"/>
      <c r="D8" s="98"/>
      <c r="E8" s="4">
        <f>SUM(E9:E12)</f>
        <v>0</v>
      </c>
      <c r="F8" s="98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9" t="s">
        <v>179</v>
      </c>
      <c r="B9" s="100"/>
      <c r="C9" s="100"/>
      <c r="D9" s="100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9" t="s">
        <v>180</v>
      </c>
      <c r="B10" s="100"/>
      <c r="C10" s="100"/>
      <c r="D10" s="100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9" t="s">
        <v>181</v>
      </c>
      <c r="B11" s="100"/>
      <c r="C11" s="100"/>
      <c r="D11" s="100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9" t="s">
        <v>182</v>
      </c>
      <c r="B12" s="100"/>
      <c r="C12" s="100"/>
      <c r="D12" s="100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8" t="s">
        <v>153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183</v>
      </c>
      <c r="B14" s="98"/>
      <c r="C14" s="98"/>
      <c r="D14" s="98"/>
      <c r="E14" s="4">
        <f>SUM(E15:E18)</f>
        <v>0</v>
      </c>
      <c r="F14" s="98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9" t="s">
        <v>184</v>
      </c>
      <c r="B15" s="100"/>
      <c r="C15" s="100"/>
      <c r="D15" s="100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9" t="s">
        <v>185</v>
      </c>
      <c r="B16" s="100"/>
      <c r="C16" s="100"/>
      <c r="D16" s="100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9" t="s">
        <v>186</v>
      </c>
      <c r="B17" s="100"/>
      <c r="C17" s="100"/>
      <c r="D17" s="100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9" t="s">
        <v>187</v>
      </c>
      <c r="B18" s="100"/>
      <c r="C18" s="100"/>
      <c r="D18" s="100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8" t="s">
        <v>153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188</v>
      </c>
      <c r="B20" s="98"/>
      <c r="C20" s="98"/>
      <c r="D20" s="98"/>
      <c r="E20" s="4">
        <f>SUM(E8,E14)</f>
        <v>0</v>
      </c>
      <c r="F20" s="98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F75"/>
  <sheetViews>
    <sheetView showGridLines="0" zoomScale="75" zoomScaleNormal="75" workbookViewId="0">
      <selection activeCell="C18" sqref="C18:D1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  <col min="6" max="6" width="13.28515625" bestFit="1" customWidth="1"/>
  </cols>
  <sheetData>
    <row r="1" spans="1:6" ht="40.9" customHeight="1" x14ac:dyDescent="0.25">
      <c r="A1" s="317" t="s">
        <v>189</v>
      </c>
      <c r="B1" s="318"/>
      <c r="C1" s="318"/>
      <c r="D1" s="319"/>
    </row>
    <row r="2" spans="1:6" x14ac:dyDescent="0.25">
      <c r="A2" s="108" t="str">
        <f>'Formato 1'!A2</f>
        <v>Municipio de San Felipe</v>
      </c>
      <c r="B2" s="109"/>
      <c r="C2" s="109"/>
      <c r="D2" s="110"/>
    </row>
    <row r="3" spans="1:6" x14ac:dyDescent="0.25">
      <c r="A3" s="111" t="s">
        <v>190</v>
      </c>
      <c r="B3" s="112"/>
      <c r="C3" s="112"/>
      <c r="D3" s="113"/>
    </row>
    <row r="4" spans="1:6" x14ac:dyDescent="0.25">
      <c r="A4" s="111" t="str">
        <f>'Formato 3'!A4</f>
        <v>Del 1 de Enero al 30 de junio de 2025 (b)</v>
      </c>
      <c r="B4" s="112"/>
      <c r="C4" s="112"/>
      <c r="D4" s="113"/>
    </row>
    <row r="5" spans="1:6" x14ac:dyDescent="0.25">
      <c r="A5" s="114" t="s">
        <v>2</v>
      </c>
      <c r="B5" s="115"/>
      <c r="C5" s="115"/>
      <c r="D5" s="116"/>
    </row>
    <row r="6" spans="1:6" ht="15" customHeight="1" x14ac:dyDescent="0.25"/>
    <row r="7" spans="1:6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6" x14ac:dyDescent="0.25">
      <c r="A8" s="3" t="s">
        <v>194</v>
      </c>
      <c r="B8" s="14">
        <f>SUM(B9:B11)</f>
        <v>470497481</v>
      </c>
      <c r="C8" s="14">
        <f>SUM(C9:C11)</f>
        <v>285426369.60000002</v>
      </c>
      <c r="D8" s="14">
        <f>SUM(D9:D11)</f>
        <v>285425922.65999997</v>
      </c>
      <c r="F8" s="177"/>
    </row>
    <row r="9" spans="1:6" x14ac:dyDescent="0.25">
      <c r="A9" s="57" t="s">
        <v>195</v>
      </c>
      <c r="B9" s="175">
        <v>231413687</v>
      </c>
      <c r="C9" s="214">
        <v>149414194.38</v>
      </c>
      <c r="D9" s="214">
        <v>149413747.44</v>
      </c>
    </row>
    <row r="10" spans="1:6" x14ac:dyDescent="0.25">
      <c r="A10" s="57" t="s">
        <v>196</v>
      </c>
      <c r="B10" s="175">
        <v>239083794</v>
      </c>
      <c r="C10" s="214">
        <v>136012175.22</v>
      </c>
      <c r="D10" s="214">
        <v>136012175.22</v>
      </c>
    </row>
    <row r="11" spans="1:6" x14ac:dyDescent="0.25">
      <c r="A11" s="57" t="s">
        <v>197</v>
      </c>
      <c r="B11" s="93">
        <f>B44</f>
        <v>0</v>
      </c>
      <c r="C11" s="93">
        <f>C44</f>
        <v>0</v>
      </c>
      <c r="D11" s="93">
        <f>D44</f>
        <v>0</v>
      </c>
    </row>
    <row r="12" spans="1:6" x14ac:dyDescent="0.25">
      <c r="A12" s="45"/>
      <c r="B12" s="90"/>
      <c r="C12" s="90"/>
      <c r="D12" s="90"/>
    </row>
    <row r="13" spans="1:6" x14ac:dyDescent="0.25">
      <c r="A13" s="3" t="s">
        <v>198</v>
      </c>
      <c r="B13" s="14">
        <f>B14+B15</f>
        <v>470497481</v>
      </c>
      <c r="C13" s="14">
        <f>C14+C15</f>
        <v>155279884.92000002</v>
      </c>
      <c r="D13" s="14">
        <f>D14+D15</f>
        <v>155279884.92000002</v>
      </c>
      <c r="F13" s="177"/>
    </row>
    <row r="14" spans="1:6" x14ac:dyDescent="0.25">
      <c r="A14" s="57" t="s">
        <v>199</v>
      </c>
      <c r="B14" s="176">
        <v>231413687</v>
      </c>
      <c r="C14" s="215">
        <v>83834835.930000007</v>
      </c>
      <c r="D14" s="215">
        <v>83834835.930000007</v>
      </c>
    </row>
    <row r="15" spans="1:6" x14ac:dyDescent="0.25">
      <c r="A15" s="57" t="s">
        <v>200</v>
      </c>
      <c r="B15" s="176">
        <v>239083794</v>
      </c>
      <c r="C15" s="215">
        <v>71445048.989999995</v>
      </c>
      <c r="D15" s="215">
        <v>71445048.989999995</v>
      </c>
    </row>
    <row r="16" spans="1:6" x14ac:dyDescent="0.25">
      <c r="A16" s="45"/>
      <c r="B16" s="90"/>
      <c r="C16" s="90"/>
      <c r="D16" s="90"/>
    </row>
    <row r="17" spans="1:4" x14ac:dyDescent="0.25">
      <c r="A17" s="3" t="s">
        <v>201</v>
      </c>
      <c r="B17" s="15">
        <v>0</v>
      </c>
      <c r="C17" s="14">
        <f>C18+C19</f>
        <v>39363308.950000003</v>
      </c>
      <c r="D17" s="14">
        <f>D18+D19</f>
        <v>39363308.950000003</v>
      </c>
    </row>
    <row r="18" spans="1:4" x14ac:dyDescent="0.25">
      <c r="A18" s="57" t="s">
        <v>202</v>
      </c>
      <c r="B18" s="16">
        <v>0</v>
      </c>
      <c r="C18" s="216">
        <v>14161594.140000001</v>
      </c>
      <c r="D18" s="216">
        <v>14161594.140000001</v>
      </c>
    </row>
    <row r="19" spans="1:4" x14ac:dyDescent="0.25">
      <c r="A19" s="57" t="s">
        <v>203</v>
      </c>
      <c r="B19" s="16">
        <v>0</v>
      </c>
      <c r="C19" s="216">
        <v>25201714.809999999</v>
      </c>
      <c r="D19" s="216">
        <v>25201714.809999999</v>
      </c>
    </row>
    <row r="20" spans="1:4" x14ac:dyDescent="0.25">
      <c r="A20" s="45"/>
      <c r="B20" s="90"/>
      <c r="C20" s="90"/>
      <c r="D20" s="90"/>
    </row>
    <row r="21" spans="1:4" x14ac:dyDescent="0.25">
      <c r="A21" s="3" t="s">
        <v>204</v>
      </c>
      <c r="B21" s="14">
        <f>B8-B13+B17</f>
        <v>0</v>
      </c>
      <c r="C21" s="14">
        <f>C8-C13+C17</f>
        <v>169509793.63</v>
      </c>
      <c r="D21" s="14">
        <f>D8-D13+D17</f>
        <v>169509346.68999994</v>
      </c>
    </row>
    <row r="22" spans="1:4" x14ac:dyDescent="0.25">
      <c r="A22" s="3"/>
      <c r="B22" s="90"/>
      <c r="C22" s="90"/>
      <c r="D22" s="90"/>
    </row>
    <row r="23" spans="1:4" x14ac:dyDescent="0.25">
      <c r="A23" s="3" t="s">
        <v>205</v>
      </c>
      <c r="B23" s="14">
        <f>B21-B11</f>
        <v>0</v>
      </c>
      <c r="C23" s="14">
        <f>C21-C11</f>
        <v>169509793.63</v>
      </c>
      <c r="D23" s="14">
        <f>D21-D11</f>
        <v>169509346.68999994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f>B23-B17</f>
        <v>0</v>
      </c>
      <c r="C25" s="14">
        <f>C23-C17</f>
        <v>130146484.67999999</v>
      </c>
      <c r="D25" s="14">
        <f>D23-D17</f>
        <v>130146037.73999994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211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212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130146484.67999999</v>
      </c>
      <c r="D33" s="4">
        <f>D25+D29</f>
        <v>130146037.73999994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216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217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219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220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4" t="s">
        <v>222</v>
      </c>
      <c r="B48" s="95">
        <f>B9</f>
        <v>231413687</v>
      </c>
      <c r="C48" s="95">
        <f>C9</f>
        <v>149414194.38</v>
      </c>
      <c r="D48" s="95">
        <f>D9</f>
        <v>149413747.44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6" t="s">
        <v>216</v>
      </c>
      <c r="B50" s="46">
        <v>0</v>
      </c>
      <c r="C50" s="46">
        <v>0</v>
      </c>
      <c r="D50" s="46">
        <v>0</v>
      </c>
    </row>
    <row r="51" spans="1:4" x14ac:dyDescent="0.25">
      <c r="A51" s="96" t="s">
        <v>219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199</v>
      </c>
      <c r="B53" s="46">
        <f>B14</f>
        <v>231413687</v>
      </c>
      <c r="C53" s="46">
        <f>C14</f>
        <v>83834835.930000007</v>
      </c>
      <c r="D53" s="46">
        <f>D14</f>
        <v>83834835.930000007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202</v>
      </c>
      <c r="B55" s="22">
        <v>0</v>
      </c>
      <c r="C55" s="46">
        <f>C18</f>
        <v>14161594.140000001</v>
      </c>
      <c r="D55" s="46">
        <f>D18</f>
        <v>14161594.140000001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224</v>
      </c>
      <c r="B57" s="4">
        <f>B48+B49-B53+B55</f>
        <v>0</v>
      </c>
      <c r="C57" s="4">
        <f>C48+C49-C53+C55</f>
        <v>79740952.589999989</v>
      </c>
      <c r="D57" s="4">
        <f>D48+D49-D53+D55</f>
        <v>79740505.649999991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0</v>
      </c>
      <c r="C59" s="4">
        <f>C57-C49</f>
        <v>79740952.589999989</v>
      </c>
      <c r="D59" s="4">
        <f>D57-D49</f>
        <v>79740505.649999991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4" t="s">
        <v>196</v>
      </c>
      <c r="B63" s="97">
        <f>B10</f>
        <v>239083794</v>
      </c>
      <c r="C63" s="97">
        <f>C10</f>
        <v>136012175.22</v>
      </c>
      <c r="D63" s="97">
        <f>D10</f>
        <v>136012175.22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6" t="s">
        <v>217</v>
      </c>
      <c r="B65" s="93">
        <v>0</v>
      </c>
      <c r="C65" s="93">
        <v>0</v>
      </c>
      <c r="D65" s="93">
        <v>0</v>
      </c>
    </row>
    <row r="66" spans="1:4" x14ac:dyDescent="0.25">
      <c r="A66" s="96" t="s">
        <v>220</v>
      </c>
      <c r="B66" s="93">
        <v>0</v>
      </c>
      <c r="C66" s="93">
        <v>0</v>
      </c>
      <c r="D66" s="93">
        <v>0</v>
      </c>
    </row>
    <row r="67" spans="1:4" x14ac:dyDescent="0.25">
      <c r="A67" s="44"/>
      <c r="B67" s="90"/>
      <c r="C67" s="90"/>
      <c r="D67" s="90"/>
    </row>
    <row r="68" spans="1:4" x14ac:dyDescent="0.25">
      <c r="A68" s="57" t="s">
        <v>227</v>
      </c>
      <c r="B68" s="93">
        <f>B15</f>
        <v>239083794</v>
      </c>
      <c r="C68" s="93">
        <f>C15</f>
        <v>71445048.989999995</v>
      </c>
      <c r="D68" s="93">
        <f>D15</f>
        <v>71445048.989999995</v>
      </c>
    </row>
    <row r="69" spans="1:4" x14ac:dyDescent="0.25">
      <c r="A69" s="44"/>
      <c r="B69" s="90"/>
      <c r="C69" s="90"/>
      <c r="D69" s="90"/>
    </row>
    <row r="70" spans="1:4" x14ac:dyDescent="0.25">
      <c r="A70" s="57" t="s">
        <v>203</v>
      </c>
      <c r="B70" s="16">
        <v>0</v>
      </c>
      <c r="C70" s="93">
        <f>C19</f>
        <v>25201714.809999999</v>
      </c>
      <c r="D70" s="93">
        <f>D19</f>
        <v>25201714.809999999</v>
      </c>
    </row>
    <row r="71" spans="1:4" x14ac:dyDescent="0.25">
      <c r="A71" s="44"/>
      <c r="B71" s="90"/>
      <c r="C71" s="90"/>
      <c r="D71" s="90"/>
    </row>
    <row r="72" spans="1:4" x14ac:dyDescent="0.25">
      <c r="A72" s="18" t="s">
        <v>228</v>
      </c>
      <c r="B72" s="14">
        <f>B63+B64-B68+B70</f>
        <v>0</v>
      </c>
      <c r="C72" s="14">
        <f>C63+C64-C68+C70</f>
        <v>89768841.040000007</v>
      </c>
      <c r="D72" s="14">
        <f>D63+D64-D68+D70</f>
        <v>89768841.040000007</v>
      </c>
    </row>
    <row r="73" spans="1:4" x14ac:dyDescent="0.25">
      <c r="A73" s="44"/>
      <c r="B73" s="90"/>
      <c r="C73" s="90"/>
      <c r="D73" s="90"/>
    </row>
    <row r="74" spans="1:4" x14ac:dyDescent="0.25">
      <c r="A74" s="18" t="s">
        <v>229</v>
      </c>
      <c r="B74" s="14">
        <f>B72-B64</f>
        <v>0</v>
      </c>
      <c r="C74" s="14">
        <f>C72-C64</f>
        <v>89768841.040000007</v>
      </c>
      <c r="D74" s="14">
        <f>D72-D64</f>
        <v>89768841.040000007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1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zoomScale="75" zoomScaleNormal="75" workbookViewId="0">
      <selection activeCell="A6" sqref="A6:A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317" t="s">
        <v>230</v>
      </c>
      <c r="B1" s="318"/>
      <c r="C1" s="318"/>
      <c r="D1" s="318"/>
      <c r="E1" s="318"/>
      <c r="F1" s="318"/>
      <c r="G1" s="319"/>
    </row>
    <row r="2" spans="1:7" x14ac:dyDescent="0.25">
      <c r="A2" s="108" t="str">
        <f>'Formato 1'!A2</f>
        <v>Municipio de San Felipe</v>
      </c>
      <c r="B2" s="109"/>
      <c r="C2" s="109"/>
      <c r="D2" s="109"/>
      <c r="E2" s="109"/>
      <c r="F2" s="109"/>
      <c r="G2" s="110"/>
    </row>
    <row r="3" spans="1:7" x14ac:dyDescent="0.25">
      <c r="A3" s="111" t="s">
        <v>231</v>
      </c>
      <c r="B3" s="112"/>
      <c r="C3" s="112"/>
      <c r="D3" s="112"/>
      <c r="E3" s="112"/>
      <c r="F3" s="112"/>
      <c r="G3" s="113"/>
    </row>
    <row r="4" spans="1:7" x14ac:dyDescent="0.25">
      <c r="A4" s="111" t="str">
        <f>'Formato 3'!A4</f>
        <v>Del 1 de Enero al 30 de junio de 2025 (b)</v>
      </c>
      <c r="B4" s="112"/>
      <c r="C4" s="112"/>
      <c r="D4" s="112"/>
      <c r="E4" s="112"/>
      <c r="F4" s="112"/>
      <c r="G4" s="113"/>
    </row>
    <row r="5" spans="1:7" x14ac:dyDescent="0.25">
      <c r="A5" s="114" t="s">
        <v>2</v>
      </c>
      <c r="B5" s="115"/>
      <c r="C5" s="115"/>
      <c r="D5" s="115"/>
      <c r="E5" s="115"/>
      <c r="F5" s="115"/>
      <c r="G5" s="116"/>
    </row>
    <row r="6" spans="1:7" x14ac:dyDescent="0.25">
      <c r="A6" s="321" t="s">
        <v>232</v>
      </c>
      <c r="B6" s="323" t="s">
        <v>233</v>
      </c>
      <c r="C6" s="323"/>
      <c r="D6" s="323"/>
      <c r="E6" s="323"/>
      <c r="F6" s="323"/>
      <c r="G6" s="323" t="s">
        <v>234</v>
      </c>
    </row>
    <row r="7" spans="1:7" ht="30" x14ac:dyDescent="0.25">
      <c r="A7" s="322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323"/>
    </row>
    <row r="8" spans="1:7" x14ac:dyDescent="0.25">
      <c r="A8" s="26" t="s">
        <v>239</v>
      </c>
      <c r="B8" s="90"/>
      <c r="C8" s="90"/>
      <c r="D8" s="90"/>
      <c r="E8" s="90"/>
      <c r="F8" s="90"/>
      <c r="G8" s="90"/>
    </row>
    <row r="9" spans="1:7" x14ac:dyDescent="0.25">
      <c r="A9" s="57" t="s">
        <v>240</v>
      </c>
      <c r="B9" s="178">
        <v>27859203</v>
      </c>
      <c r="C9" s="218">
        <v>2526000</v>
      </c>
      <c r="D9" s="217">
        <v>30385203</v>
      </c>
      <c r="E9" s="219">
        <v>26480138.359999999</v>
      </c>
      <c r="F9" s="219">
        <v>26479714.52</v>
      </c>
      <c r="G9" s="120">
        <f>F9-B9</f>
        <v>-1379488.4800000004</v>
      </c>
    </row>
    <row r="10" spans="1:7" x14ac:dyDescent="0.25">
      <c r="A10" s="57" t="s">
        <v>241</v>
      </c>
      <c r="B10" s="178">
        <v>0</v>
      </c>
      <c r="C10" s="218">
        <v>0</v>
      </c>
      <c r="D10" s="217">
        <v>0</v>
      </c>
      <c r="E10" s="219">
        <v>0</v>
      </c>
      <c r="F10" s="219">
        <v>0</v>
      </c>
      <c r="G10" s="120">
        <f>F10-B10</f>
        <v>0</v>
      </c>
    </row>
    <row r="11" spans="1:7" x14ac:dyDescent="0.25">
      <c r="A11" s="57" t="s">
        <v>242</v>
      </c>
      <c r="B11" s="178">
        <v>0</v>
      </c>
      <c r="C11" s="218">
        <v>0</v>
      </c>
      <c r="D11" s="217">
        <v>0</v>
      </c>
      <c r="E11" s="219">
        <v>0</v>
      </c>
      <c r="F11" s="219">
        <v>0</v>
      </c>
      <c r="G11" s="120">
        <f t="shared" ref="G11:G15" si="0">F11-B11</f>
        <v>0</v>
      </c>
    </row>
    <row r="12" spans="1:7" x14ac:dyDescent="0.25">
      <c r="A12" s="57" t="s">
        <v>243</v>
      </c>
      <c r="B12" s="178">
        <v>4904270</v>
      </c>
      <c r="C12" s="218">
        <v>458411.66</v>
      </c>
      <c r="D12" s="217">
        <v>5362681.66</v>
      </c>
      <c r="E12" s="219">
        <v>8271894.7599999998</v>
      </c>
      <c r="F12" s="219">
        <v>8271871.6699999999</v>
      </c>
      <c r="G12" s="120">
        <f t="shared" si="0"/>
        <v>3367601.67</v>
      </c>
    </row>
    <row r="13" spans="1:7" x14ac:dyDescent="0.25">
      <c r="A13" s="57" t="s">
        <v>244</v>
      </c>
      <c r="B13" s="178">
        <v>11621000</v>
      </c>
      <c r="C13" s="218">
        <v>2114600.7000000002</v>
      </c>
      <c r="D13" s="217">
        <v>13735600.699999999</v>
      </c>
      <c r="E13" s="219">
        <v>5413431.9000000004</v>
      </c>
      <c r="F13" s="219">
        <v>5413431.8899999997</v>
      </c>
      <c r="G13" s="120">
        <f t="shared" si="0"/>
        <v>-6207568.1100000003</v>
      </c>
    </row>
    <row r="14" spans="1:7" x14ac:dyDescent="0.25">
      <c r="A14" s="57" t="s">
        <v>245</v>
      </c>
      <c r="B14" s="178">
        <v>2933976</v>
      </c>
      <c r="C14" s="218">
        <v>80000</v>
      </c>
      <c r="D14" s="217">
        <v>3013976</v>
      </c>
      <c r="E14" s="219">
        <v>2567568.15</v>
      </c>
      <c r="F14" s="219">
        <v>2567568.15</v>
      </c>
      <c r="G14" s="120">
        <f t="shared" si="0"/>
        <v>-366407.85000000009</v>
      </c>
    </row>
    <row r="15" spans="1:7" x14ac:dyDescent="0.25">
      <c r="A15" s="57" t="s">
        <v>246</v>
      </c>
      <c r="B15" s="178">
        <v>0</v>
      </c>
      <c r="C15" s="218">
        <v>0</v>
      </c>
      <c r="D15" s="217">
        <v>0</v>
      </c>
      <c r="E15" s="219">
        <v>0</v>
      </c>
      <c r="F15" s="219">
        <v>0</v>
      </c>
      <c r="G15" s="120">
        <f t="shared" si="0"/>
        <v>0</v>
      </c>
    </row>
    <row r="16" spans="1:7" x14ac:dyDescent="0.25">
      <c r="A16" s="91" t="s">
        <v>247</v>
      </c>
      <c r="B16" s="46">
        <f t="shared" ref="B16:G16" si="1">SUM(B17:B27)</f>
        <v>180439678</v>
      </c>
      <c r="C16" s="46">
        <f t="shared" si="1"/>
        <v>7357493</v>
      </c>
      <c r="D16" s="46">
        <f t="shared" si="1"/>
        <v>187797171</v>
      </c>
      <c r="E16" s="46">
        <f t="shared" si="1"/>
        <v>100598829.83999999</v>
      </c>
      <c r="F16" s="46">
        <f t="shared" si="1"/>
        <v>100598829.83999999</v>
      </c>
      <c r="G16" s="120">
        <f t="shared" si="1"/>
        <v>-79840848.160000011</v>
      </c>
    </row>
    <row r="17" spans="1:7" x14ac:dyDescent="0.25">
      <c r="A17" s="76" t="s">
        <v>248</v>
      </c>
      <c r="B17" s="221">
        <v>120640000</v>
      </c>
      <c r="C17" s="221">
        <v>3888196</v>
      </c>
      <c r="D17" s="220">
        <v>124528196</v>
      </c>
      <c r="E17" s="221">
        <v>65318649.659999996</v>
      </c>
      <c r="F17" s="221">
        <v>65318649.659999996</v>
      </c>
      <c r="G17" s="120">
        <f>F17-B17</f>
        <v>-55321350.340000004</v>
      </c>
    </row>
    <row r="18" spans="1:7" x14ac:dyDescent="0.25">
      <c r="A18" s="76" t="s">
        <v>249</v>
      </c>
      <c r="B18" s="221">
        <v>39000000</v>
      </c>
      <c r="C18" s="221">
        <v>3364417</v>
      </c>
      <c r="D18" s="220">
        <v>42364417</v>
      </c>
      <c r="E18" s="221">
        <v>22840668.640000001</v>
      </c>
      <c r="F18" s="221">
        <v>22840668.640000001</v>
      </c>
      <c r="G18" s="120">
        <f t="shared" ref="G18:G27" si="2">F18-B18</f>
        <v>-16159331.359999999</v>
      </c>
    </row>
    <row r="19" spans="1:7" x14ac:dyDescent="0.25">
      <c r="A19" s="76" t="s">
        <v>250</v>
      </c>
      <c r="B19" s="221">
        <v>5699678</v>
      </c>
      <c r="C19" s="221">
        <v>-47620</v>
      </c>
      <c r="D19" s="220">
        <v>5652058</v>
      </c>
      <c r="E19" s="221">
        <v>3813557.87</v>
      </c>
      <c r="F19" s="221">
        <v>3813557.87</v>
      </c>
      <c r="G19" s="120">
        <f t="shared" si="2"/>
        <v>-1886120.13</v>
      </c>
    </row>
    <row r="20" spans="1:7" x14ac:dyDescent="0.25">
      <c r="A20" s="76" t="s">
        <v>251</v>
      </c>
      <c r="B20" s="220">
        <v>0</v>
      </c>
      <c r="C20" s="220">
        <v>0</v>
      </c>
      <c r="D20" s="220">
        <v>0</v>
      </c>
      <c r="E20" s="220">
        <v>0</v>
      </c>
      <c r="F20" s="220">
        <v>0</v>
      </c>
      <c r="G20" s="120">
        <f t="shared" si="2"/>
        <v>0</v>
      </c>
    </row>
    <row r="21" spans="1:7" x14ac:dyDescent="0.25">
      <c r="A21" s="76" t="s">
        <v>252</v>
      </c>
      <c r="B21" s="220">
        <v>0</v>
      </c>
      <c r="C21" s="220">
        <v>0</v>
      </c>
      <c r="D21" s="220">
        <v>0</v>
      </c>
      <c r="E21" s="220">
        <v>0</v>
      </c>
      <c r="F21" s="220">
        <v>0</v>
      </c>
      <c r="G21" s="120">
        <f t="shared" si="2"/>
        <v>0</v>
      </c>
    </row>
    <row r="22" spans="1:7" x14ac:dyDescent="0.25">
      <c r="A22" s="76" t="s">
        <v>253</v>
      </c>
      <c r="B22" s="221">
        <v>3100000</v>
      </c>
      <c r="C22" s="221">
        <v>505073</v>
      </c>
      <c r="D22" s="220">
        <v>3605073</v>
      </c>
      <c r="E22" s="221">
        <v>1771777.6</v>
      </c>
      <c r="F22" s="221">
        <v>1771777.6</v>
      </c>
      <c r="G22" s="120">
        <f t="shared" si="2"/>
        <v>-1328222.3999999999</v>
      </c>
    </row>
    <row r="23" spans="1:7" x14ac:dyDescent="0.25">
      <c r="A23" s="76" t="s">
        <v>254</v>
      </c>
      <c r="B23" s="220">
        <v>0</v>
      </c>
      <c r="C23" s="220">
        <v>0</v>
      </c>
      <c r="D23" s="220">
        <v>0</v>
      </c>
      <c r="E23" s="220">
        <v>0</v>
      </c>
      <c r="F23" s="220">
        <v>0</v>
      </c>
      <c r="G23" s="120">
        <f t="shared" si="2"/>
        <v>0</v>
      </c>
    </row>
    <row r="24" spans="1:7" x14ac:dyDescent="0.25">
      <c r="A24" s="76" t="s">
        <v>255</v>
      </c>
      <c r="B24" s="220">
        <v>0</v>
      </c>
      <c r="C24" s="220">
        <v>0</v>
      </c>
      <c r="D24" s="220">
        <v>0</v>
      </c>
      <c r="E24" s="220">
        <v>0</v>
      </c>
      <c r="F24" s="220">
        <v>0</v>
      </c>
      <c r="G24" s="120">
        <f t="shared" si="2"/>
        <v>0</v>
      </c>
    </row>
    <row r="25" spans="1:7" x14ac:dyDescent="0.25">
      <c r="A25" s="76" t="s">
        <v>256</v>
      </c>
      <c r="B25" s="221">
        <v>3000000</v>
      </c>
      <c r="C25" s="221">
        <v>-458699</v>
      </c>
      <c r="D25" s="220">
        <v>2541301</v>
      </c>
      <c r="E25" s="221">
        <v>1311289.07</v>
      </c>
      <c r="F25" s="221">
        <v>1311289.07</v>
      </c>
      <c r="G25" s="120">
        <f t="shared" si="2"/>
        <v>-1688710.93</v>
      </c>
    </row>
    <row r="26" spans="1:7" x14ac:dyDescent="0.25">
      <c r="A26" s="76" t="s">
        <v>257</v>
      </c>
      <c r="B26" s="221">
        <v>9000000</v>
      </c>
      <c r="C26" s="221">
        <v>106126</v>
      </c>
      <c r="D26" s="220">
        <v>9106126</v>
      </c>
      <c r="E26" s="221">
        <v>5542887</v>
      </c>
      <c r="F26" s="221">
        <v>5542887</v>
      </c>
      <c r="G26" s="120">
        <f t="shared" si="2"/>
        <v>-3457113</v>
      </c>
    </row>
    <row r="27" spans="1:7" x14ac:dyDescent="0.25">
      <c r="A27" s="76" t="s">
        <v>258</v>
      </c>
      <c r="B27" s="221">
        <v>0</v>
      </c>
      <c r="C27" s="221">
        <v>0</v>
      </c>
      <c r="D27" s="220">
        <v>0</v>
      </c>
      <c r="E27" s="221">
        <v>0</v>
      </c>
      <c r="F27" s="221">
        <v>0</v>
      </c>
      <c r="G27" s="120">
        <f t="shared" si="2"/>
        <v>0</v>
      </c>
    </row>
    <row r="28" spans="1:7" x14ac:dyDescent="0.25">
      <c r="A28" s="57" t="s">
        <v>259</v>
      </c>
      <c r="B28" s="46">
        <f t="shared" ref="B28:G28" si="3">SUM(B29:B33)</f>
        <v>3298560</v>
      </c>
      <c r="C28" s="46">
        <f t="shared" si="3"/>
        <v>-193023</v>
      </c>
      <c r="D28" s="46">
        <f t="shared" si="3"/>
        <v>3105537</v>
      </c>
      <c r="E28" s="46">
        <f t="shared" si="3"/>
        <v>1510935.37</v>
      </c>
      <c r="F28" s="46">
        <f t="shared" si="3"/>
        <v>1510935.37</v>
      </c>
      <c r="G28" s="120">
        <f t="shared" si="3"/>
        <v>-1787624.6299999997</v>
      </c>
    </row>
    <row r="29" spans="1:7" x14ac:dyDescent="0.25">
      <c r="A29" s="76" t="s">
        <v>260</v>
      </c>
      <c r="B29" s="223">
        <v>6600</v>
      </c>
      <c r="C29" s="223">
        <v>0</v>
      </c>
      <c r="D29" s="222">
        <v>6600</v>
      </c>
      <c r="E29" s="223">
        <v>3153.93</v>
      </c>
      <c r="F29" s="223">
        <v>3153.93</v>
      </c>
      <c r="G29" s="120">
        <f>F29-B29</f>
        <v>-3446.07</v>
      </c>
    </row>
    <row r="30" spans="1:7" x14ac:dyDescent="0.25">
      <c r="A30" s="76" t="s">
        <v>261</v>
      </c>
      <c r="B30" s="223">
        <v>304855</v>
      </c>
      <c r="C30" s="223">
        <v>14102</v>
      </c>
      <c r="D30" s="222">
        <v>318957</v>
      </c>
      <c r="E30" s="223">
        <v>159478.44</v>
      </c>
      <c r="F30" s="223">
        <v>159478.44</v>
      </c>
      <c r="G30" s="120">
        <f t="shared" ref="G30:G34" si="4">F30-B30</f>
        <v>-145376.56</v>
      </c>
    </row>
    <row r="31" spans="1:7" x14ac:dyDescent="0.25">
      <c r="A31" s="76" t="s">
        <v>262</v>
      </c>
      <c r="B31" s="223">
        <v>1987105</v>
      </c>
      <c r="C31" s="223">
        <v>-83618</v>
      </c>
      <c r="D31" s="222">
        <v>1903487</v>
      </c>
      <c r="E31" s="223">
        <v>912195.66</v>
      </c>
      <c r="F31" s="223">
        <v>912195.66</v>
      </c>
      <c r="G31" s="120">
        <f t="shared" si="4"/>
        <v>-1074909.3399999999</v>
      </c>
    </row>
    <row r="32" spans="1:7" x14ac:dyDescent="0.25">
      <c r="A32" s="76" t="s">
        <v>263</v>
      </c>
      <c r="B32" s="222">
        <v>0</v>
      </c>
      <c r="C32" s="222">
        <v>0</v>
      </c>
      <c r="D32" s="222">
        <v>0</v>
      </c>
      <c r="E32" s="222">
        <v>0</v>
      </c>
      <c r="F32" s="222">
        <v>0</v>
      </c>
      <c r="G32" s="120">
        <f t="shared" si="4"/>
        <v>0</v>
      </c>
    </row>
    <row r="33" spans="1:7" ht="14.45" customHeight="1" x14ac:dyDescent="0.25">
      <c r="A33" s="76" t="s">
        <v>264</v>
      </c>
      <c r="B33" s="223">
        <v>1000000</v>
      </c>
      <c r="C33" s="223">
        <v>-123507</v>
      </c>
      <c r="D33" s="222">
        <v>876493</v>
      </c>
      <c r="E33" s="223">
        <v>436107.34</v>
      </c>
      <c r="F33" s="223">
        <v>436107.34</v>
      </c>
      <c r="G33" s="120">
        <f t="shared" si="4"/>
        <v>-563892.65999999992</v>
      </c>
    </row>
    <row r="34" spans="1:7" ht="14.45" customHeight="1" x14ac:dyDescent="0.25">
      <c r="A34" s="57" t="s">
        <v>265</v>
      </c>
      <c r="B34" s="225">
        <v>357000</v>
      </c>
      <c r="C34" s="225">
        <v>8110917.8799999999</v>
      </c>
      <c r="D34" s="224">
        <v>8467917.879999999</v>
      </c>
      <c r="E34" s="225">
        <v>4571396</v>
      </c>
      <c r="F34" s="225">
        <v>4571396</v>
      </c>
      <c r="G34" s="120">
        <f t="shared" si="4"/>
        <v>4214396</v>
      </c>
    </row>
    <row r="35" spans="1:7" ht="14.45" customHeight="1" x14ac:dyDescent="0.25">
      <c r="A35" s="57" t="s">
        <v>266</v>
      </c>
      <c r="B35" s="46">
        <f t="shared" ref="B35:G35" si="5">B36</f>
        <v>0</v>
      </c>
      <c r="C35" s="46">
        <f t="shared" si="5"/>
        <v>0</v>
      </c>
      <c r="D35" s="46">
        <f t="shared" si="5"/>
        <v>0</v>
      </c>
      <c r="E35" s="46">
        <f t="shared" si="5"/>
        <v>0</v>
      </c>
      <c r="F35" s="46">
        <f t="shared" si="5"/>
        <v>0</v>
      </c>
      <c r="G35" s="46">
        <f t="shared" si="5"/>
        <v>0</v>
      </c>
    </row>
    <row r="36" spans="1:7" ht="14.45" customHeight="1" x14ac:dyDescent="0.25">
      <c r="A36" s="76" t="s">
        <v>267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268</v>
      </c>
      <c r="B37" s="46">
        <f t="shared" ref="B37:G37" si="6">B38+B39</f>
        <v>0</v>
      </c>
      <c r="C37" s="46">
        <f t="shared" si="6"/>
        <v>0</v>
      </c>
      <c r="D37" s="46">
        <f t="shared" si="6"/>
        <v>0</v>
      </c>
      <c r="E37" s="46">
        <f t="shared" si="6"/>
        <v>0</v>
      </c>
      <c r="F37" s="46">
        <f t="shared" si="6"/>
        <v>0</v>
      </c>
      <c r="G37" s="46">
        <f t="shared" si="6"/>
        <v>0</v>
      </c>
    </row>
    <row r="38" spans="1:7" x14ac:dyDescent="0.25">
      <c r="A38" s="76" t="s">
        <v>269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270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271</v>
      </c>
      <c r="B41" s="162">
        <f t="shared" ref="B41:G41" si="7">SUM(B9,B10,B11,B12,B13,B14,B15,B16,B28,B34,B35,B37)</f>
        <v>231413687</v>
      </c>
      <c r="C41" s="162">
        <f t="shared" si="7"/>
        <v>20454400.239999998</v>
      </c>
      <c r="D41" s="162">
        <f t="shared" si="7"/>
        <v>251868087.24000001</v>
      </c>
      <c r="E41" s="162">
        <f t="shared" si="7"/>
        <v>149414194.38</v>
      </c>
      <c r="F41" s="162">
        <f t="shared" si="7"/>
        <v>149413747.44</v>
      </c>
      <c r="G41" s="162">
        <f t="shared" si="7"/>
        <v>-81999939.560000002</v>
      </c>
    </row>
    <row r="42" spans="1:7" x14ac:dyDescent="0.25">
      <c r="A42" s="3" t="s">
        <v>272</v>
      </c>
      <c r="B42" s="92"/>
      <c r="C42" s="92"/>
      <c r="D42" s="92"/>
      <c r="E42" s="92"/>
      <c r="F42" s="92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273</v>
      </c>
      <c r="B44" s="48"/>
      <c r="C44" s="48"/>
      <c r="D44" s="48"/>
      <c r="E44" s="48"/>
      <c r="F44" s="48"/>
      <c r="G44" s="48"/>
    </row>
    <row r="45" spans="1:7" x14ac:dyDescent="0.25">
      <c r="A45" s="57" t="s">
        <v>274</v>
      </c>
      <c r="B45" s="46">
        <f t="shared" ref="B45:G45" si="8">SUM(B46:B53)</f>
        <v>239083794</v>
      </c>
      <c r="C45" s="46">
        <f t="shared" si="8"/>
        <v>4729924</v>
      </c>
      <c r="D45" s="46">
        <f t="shared" si="8"/>
        <v>243813718</v>
      </c>
      <c r="E45" s="46">
        <f t="shared" si="8"/>
        <v>135093521.78</v>
      </c>
      <c r="F45" s="46">
        <f t="shared" si="8"/>
        <v>135093521.78</v>
      </c>
      <c r="G45" s="46">
        <f t="shared" si="8"/>
        <v>-103990272.22</v>
      </c>
    </row>
    <row r="46" spans="1:7" x14ac:dyDescent="0.25">
      <c r="A46" s="79" t="s">
        <v>275</v>
      </c>
      <c r="B46" s="179">
        <v>0</v>
      </c>
      <c r="C46" s="179">
        <v>0</v>
      </c>
      <c r="D46" s="179">
        <v>0</v>
      </c>
      <c r="E46" s="179">
        <v>0</v>
      </c>
      <c r="F46" s="179">
        <v>0</v>
      </c>
      <c r="G46" s="46">
        <f>F46-B46</f>
        <v>0</v>
      </c>
    </row>
    <row r="47" spans="1:7" x14ac:dyDescent="0.25">
      <c r="A47" s="79" t="s">
        <v>276</v>
      </c>
      <c r="B47" s="179">
        <v>0</v>
      </c>
      <c r="C47" s="179">
        <v>0</v>
      </c>
      <c r="D47" s="179">
        <v>0</v>
      </c>
      <c r="E47" s="179">
        <v>0</v>
      </c>
      <c r="F47" s="179">
        <v>0</v>
      </c>
      <c r="G47" s="46">
        <f t="shared" ref="G47:G52" si="9">F47-B47</f>
        <v>0</v>
      </c>
    </row>
    <row r="48" spans="1:7" x14ac:dyDescent="0.25">
      <c r="A48" s="79" t="s">
        <v>277</v>
      </c>
      <c r="B48" s="227">
        <v>129456218</v>
      </c>
      <c r="C48" s="227">
        <v>-2973694</v>
      </c>
      <c r="D48" s="226">
        <v>126482524</v>
      </c>
      <c r="E48" s="227">
        <v>76583562.640000001</v>
      </c>
      <c r="F48" s="227">
        <v>76583562.640000001</v>
      </c>
      <c r="G48" s="46">
        <f t="shared" si="9"/>
        <v>-52872655.359999999</v>
      </c>
    </row>
    <row r="49" spans="1:7" ht="30" x14ac:dyDescent="0.25">
      <c r="A49" s="79" t="s">
        <v>278</v>
      </c>
      <c r="B49" s="229">
        <v>109627576</v>
      </c>
      <c r="C49" s="229">
        <v>7703618</v>
      </c>
      <c r="D49" s="228">
        <v>117331194</v>
      </c>
      <c r="E49" s="229">
        <v>58509959.140000001</v>
      </c>
      <c r="F49" s="229">
        <v>58509959.140000001</v>
      </c>
      <c r="G49" s="46">
        <f t="shared" si="9"/>
        <v>-51117616.859999999</v>
      </c>
    </row>
    <row r="50" spans="1:7" x14ac:dyDescent="0.25">
      <c r="A50" s="79" t="s">
        <v>279</v>
      </c>
      <c r="B50" s="120">
        <v>0</v>
      </c>
      <c r="C50" s="120">
        <v>0</v>
      </c>
      <c r="D50" s="120">
        <v>0</v>
      </c>
      <c r="E50" s="120">
        <v>0</v>
      </c>
      <c r="F50" s="120">
        <v>0</v>
      </c>
      <c r="G50" s="120">
        <f t="shared" si="9"/>
        <v>0</v>
      </c>
    </row>
    <row r="51" spans="1:7" x14ac:dyDescent="0.25">
      <c r="A51" s="79" t="s">
        <v>280</v>
      </c>
      <c r="B51" s="120">
        <v>0</v>
      </c>
      <c r="C51" s="120">
        <v>0</v>
      </c>
      <c r="D51" s="120">
        <v>0</v>
      </c>
      <c r="E51" s="120">
        <v>0</v>
      </c>
      <c r="F51" s="120">
        <v>0</v>
      </c>
      <c r="G51" s="120">
        <f t="shared" si="9"/>
        <v>0</v>
      </c>
    </row>
    <row r="52" spans="1:7" ht="30" x14ac:dyDescent="0.25">
      <c r="A52" s="80" t="s">
        <v>281</v>
      </c>
      <c r="B52" s="120">
        <v>0</v>
      </c>
      <c r="C52" s="120">
        <v>0</v>
      </c>
      <c r="D52" s="120">
        <v>0</v>
      </c>
      <c r="E52" s="120">
        <v>0</v>
      </c>
      <c r="F52" s="120">
        <v>0</v>
      </c>
      <c r="G52" s="120">
        <f t="shared" si="9"/>
        <v>0</v>
      </c>
    </row>
    <row r="53" spans="1:7" x14ac:dyDescent="0.25">
      <c r="A53" s="76" t="s">
        <v>282</v>
      </c>
      <c r="B53" s="120">
        <v>0</v>
      </c>
      <c r="C53" s="120">
        <v>0</v>
      </c>
      <c r="D53" s="120">
        <v>0</v>
      </c>
      <c r="E53" s="120">
        <v>0</v>
      </c>
      <c r="F53" s="120">
        <v>0</v>
      </c>
      <c r="G53" s="120">
        <f>F53-B53</f>
        <v>0</v>
      </c>
    </row>
    <row r="54" spans="1:7" x14ac:dyDescent="0.25">
      <c r="A54" s="57" t="s">
        <v>283</v>
      </c>
      <c r="B54" s="120">
        <f t="shared" ref="B54:G54" si="10">SUM(B55:B58)</f>
        <v>0</v>
      </c>
      <c r="C54" s="120">
        <f t="shared" si="10"/>
        <v>1020800</v>
      </c>
      <c r="D54" s="120">
        <f t="shared" si="10"/>
        <v>1020800</v>
      </c>
      <c r="E54" s="120">
        <f t="shared" si="10"/>
        <v>918653.43999999994</v>
      </c>
      <c r="F54" s="120">
        <f t="shared" si="10"/>
        <v>918653.43999999994</v>
      </c>
      <c r="G54" s="120">
        <f t="shared" si="10"/>
        <v>918653.43999999994</v>
      </c>
    </row>
    <row r="55" spans="1:7" x14ac:dyDescent="0.25">
      <c r="A55" s="80" t="s">
        <v>284</v>
      </c>
      <c r="B55" s="120">
        <v>0</v>
      </c>
      <c r="C55" s="120">
        <v>0</v>
      </c>
      <c r="D55" s="120">
        <v>0</v>
      </c>
      <c r="E55" s="120">
        <v>0</v>
      </c>
      <c r="F55" s="120">
        <v>0</v>
      </c>
      <c r="G55" s="120">
        <f>F55-B55</f>
        <v>0</v>
      </c>
    </row>
    <row r="56" spans="1:7" x14ac:dyDescent="0.25">
      <c r="A56" s="79" t="s">
        <v>285</v>
      </c>
      <c r="B56" s="120">
        <v>0</v>
      </c>
      <c r="C56" s="120">
        <v>0</v>
      </c>
      <c r="D56" s="120">
        <v>0</v>
      </c>
      <c r="E56" s="120">
        <v>0</v>
      </c>
      <c r="F56" s="120">
        <v>0</v>
      </c>
      <c r="G56" s="120">
        <f t="shared" ref="G56:G58" si="11">F56-B56</f>
        <v>0</v>
      </c>
    </row>
    <row r="57" spans="1:7" x14ac:dyDescent="0.25">
      <c r="A57" s="79" t="s">
        <v>286</v>
      </c>
      <c r="B57" s="120">
        <v>0</v>
      </c>
      <c r="C57" s="120">
        <v>0</v>
      </c>
      <c r="D57" s="120">
        <v>0</v>
      </c>
      <c r="E57" s="120">
        <v>0</v>
      </c>
      <c r="F57" s="120">
        <v>0</v>
      </c>
      <c r="G57" s="120">
        <f t="shared" si="11"/>
        <v>0</v>
      </c>
    </row>
    <row r="58" spans="1:7" x14ac:dyDescent="0.25">
      <c r="A58" s="80" t="s">
        <v>287</v>
      </c>
      <c r="B58" s="180">
        <v>0</v>
      </c>
      <c r="C58" s="231">
        <v>1020800</v>
      </c>
      <c r="D58" s="230">
        <v>1020800</v>
      </c>
      <c r="E58" s="231">
        <v>918653.43999999994</v>
      </c>
      <c r="F58" s="231">
        <v>918653.43999999994</v>
      </c>
      <c r="G58" s="120">
        <f t="shared" si="11"/>
        <v>918653.43999999994</v>
      </c>
    </row>
    <row r="59" spans="1:7" x14ac:dyDescent="0.25">
      <c r="A59" s="57" t="s">
        <v>288</v>
      </c>
      <c r="B59" s="120">
        <f t="shared" ref="B59:G59" si="12">SUM(B60:B61)</f>
        <v>0</v>
      </c>
      <c r="C59" s="120">
        <f t="shared" si="12"/>
        <v>0</v>
      </c>
      <c r="D59" s="120">
        <f t="shared" si="12"/>
        <v>0</v>
      </c>
      <c r="E59" s="120">
        <f t="shared" si="12"/>
        <v>0</v>
      </c>
      <c r="F59" s="120">
        <f t="shared" si="12"/>
        <v>0</v>
      </c>
      <c r="G59" s="120">
        <f t="shared" si="12"/>
        <v>0</v>
      </c>
    </row>
    <row r="60" spans="1:7" x14ac:dyDescent="0.25">
      <c r="A60" s="79" t="s">
        <v>289</v>
      </c>
      <c r="B60" s="120">
        <v>0</v>
      </c>
      <c r="C60" s="120">
        <v>0</v>
      </c>
      <c r="D60" s="120">
        <v>0</v>
      </c>
      <c r="E60" s="120">
        <v>0</v>
      </c>
      <c r="F60" s="120">
        <v>0</v>
      </c>
      <c r="G60" s="120">
        <f>F60-B60</f>
        <v>0</v>
      </c>
    </row>
    <row r="61" spans="1:7" x14ac:dyDescent="0.25">
      <c r="A61" s="79" t="s">
        <v>290</v>
      </c>
      <c r="B61" s="120">
        <v>0</v>
      </c>
      <c r="C61" s="120">
        <v>0</v>
      </c>
      <c r="D61" s="120">
        <v>0</v>
      </c>
      <c r="E61" s="120">
        <v>0</v>
      </c>
      <c r="F61" s="120">
        <v>0</v>
      </c>
      <c r="G61" s="120">
        <f t="shared" ref="G61:G63" si="13">F61-B61</f>
        <v>0</v>
      </c>
    </row>
    <row r="62" spans="1:7" x14ac:dyDescent="0.25">
      <c r="A62" s="57" t="s">
        <v>291</v>
      </c>
      <c r="B62" s="120">
        <v>0</v>
      </c>
      <c r="C62" s="120">
        <v>0</v>
      </c>
      <c r="D62" s="120">
        <v>0</v>
      </c>
      <c r="E62" s="120">
        <v>0</v>
      </c>
      <c r="F62" s="120">
        <v>0</v>
      </c>
      <c r="G62" s="120">
        <f t="shared" si="13"/>
        <v>0</v>
      </c>
    </row>
    <row r="63" spans="1:7" x14ac:dyDescent="0.25">
      <c r="A63" s="57" t="s">
        <v>292</v>
      </c>
      <c r="B63" s="120">
        <v>0</v>
      </c>
      <c r="C63" s="120">
        <v>0</v>
      </c>
      <c r="D63" s="120">
        <v>0</v>
      </c>
      <c r="E63" s="120">
        <v>0</v>
      </c>
      <c r="F63" s="120">
        <v>0</v>
      </c>
      <c r="G63" s="120">
        <f t="shared" si="13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293</v>
      </c>
      <c r="B65" s="4">
        <f t="shared" ref="B65:G65" si="14">B45+B54+B59+B62+B63</f>
        <v>239083794</v>
      </c>
      <c r="C65" s="4">
        <f t="shared" si="14"/>
        <v>5750724</v>
      </c>
      <c r="D65" s="4">
        <f t="shared" si="14"/>
        <v>244834518</v>
      </c>
      <c r="E65" s="4">
        <f t="shared" si="14"/>
        <v>136012175.22</v>
      </c>
      <c r="F65" s="4">
        <f t="shared" si="14"/>
        <v>136012175.22</v>
      </c>
      <c r="G65" s="4">
        <f t="shared" si="14"/>
        <v>-103071618.78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294</v>
      </c>
      <c r="B67" s="162">
        <f t="shared" ref="B67:G67" si="15">B68</f>
        <v>0</v>
      </c>
      <c r="C67" s="162">
        <f t="shared" si="15"/>
        <v>0</v>
      </c>
      <c r="D67" s="162">
        <f t="shared" si="15"/>
        <v>0</v>
      </c>
      <c r="E67" s="162">
        <f t="shared" si="15"/>
        <v>0</v>
      </c>
      <c r="F67" s="162">
        <f t="shared" si="15"/>
        <v>0</v>
      </c>
      <c r="G67" s="162">
        <f t="shared" si="15"/>
        <v>0</v>
      </c>
    </row>
    <row r="68" spans="1:7" x14ac:dyDescent="0.25">
      <c r="A68" s="57" t="s">
        <v>295</v>
      </c>
      <c r="B68" s="120">
        <v>0</v>
      </c>
      <c r="C68" s="120">
        <v>0</v>
      </c>
      <c r="D68" s="120">
        <v>0</v>
      </c>
      <c r="E68" s="120">
        <v>0</v>
      </c>
      <c r="F68" s="120">
        <v>0</v>
      </c>
      <c r="G68" s="120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296</v>
      </c>
      <c r="B70" s="162">
        <f t="shared" ref="B70:G70" si="16">B41+B65+B67</f>
        <v>470497481</v>
      </c>
      <c r="C70" s="162">
        <f t="shared" si="16"/>
        <v>26205124.239999998</v>
      </c>
      <c r="D70" s="162">
        <f t="shared" si="16"/>
        <v>496702605.24000001</v>
      </c>
      <c r="E70" s="162">
        <f t="shared" si="16"/>
        <v>285426369.60000002</v>
      </c>
      <c r="F70" s="162">
        <f t="shared" si="16"/>
        <v>285425922.65999997</v>
      </c>
      <c r="G70" s="162">
        <f t="shared" si="16"/>
        <v>-185071558.34</v>
      </c>
    </row>
    <row r="71" spans="1:7" x14ac:dyDescent="0.25">
      <c r="A71" s="44"/>
      <c r="B71" s="164"/>
      <c r="C71" s="164"/>
      <c r="D71" s="164"/>
      <c r="E71" s="164"/>
      <c r="F71" s="164"/>
      <c r="G71" s="164"/>
    </row>
    <row r="72" spans="1:7" x14ac:dyDescent="0.25">
      <c r="A72" s="3" t="s">
        <v>297</v>
      </c>
      <c r="B72" s="164"/>
      <c r="C72" s="164"/>
      <c r="D72" s="164"/>
      <c r="E72" s="164"/>
      <c r="F72" s="164"/>
      <c r="G72" s="164"/>
    </row>
    <row r="73" spans="1:7" ht="30" x14ac:dyDescent="0.25">
      <c r="A73" s="66" t="s">
        <v>298</v>
      </c>
      <c r="B73" s="120">
        <v>0</v>
      </c>
      <c r="C73" s="120">
        <v>0</v>
      </c>
      <c r="D73" s="120">
        <v>0</v>
      </c>
      <c r="E73" s="120">
        <v>0</v>
      </c>
      <c r="F73" s="120">
        <v>0</v>
      </c>
      <c r="G73" s="120">
        <f>F73-B73</f>
        <v>0</v>
      </c>
    </row>
    <row r="74" spans="1:7" ht="30" x14ac:dyDescent="0.25">
      <c r="A74" s="66" t="s">
        <v>299</v>
      </c>
      <c r="B74" s="120">
        <v>0</v>
      </c>
      <c r="C74" s="120">
        <v>0</v>
      </c>
      <c r="D74" s="120">
        <v>0</v>
      </c>
      <c r="E74" s="120">
        <v>0</v>
      </c>
      <c r="F74" s="120">
        <v>0</v>
      </c>
      <c r="G74" s="120">
        <f>F74-B74</f>
        <v>0</v>
      </c>
    </row>
    <row r="75" spans="1:7" x14ac:dyDescent="0.25">
      <c r="A75" s="18" t="s">
        <v>300</v>
      </c>
      <c r="B75" s="162">
        <f t="shared" ref="B75:G75" si="17">B73+B74</f>
        <v>0</v>
      </c>
      <c r="C75" s="162">
        <f t="shared" si="17"/>
        <v>0</v>
      </c>
      <c r="D75" s="162">
        <f t="shared" si="17"/>
        <v>0</v>
      </c>
      <c r="E75" s="162">
        <f t="shared" si="17"/>
        <v>0</v>
      </c>
      <c r="F75" s="162">
        <f t="shared" si="17"/>
        <v>0</v>
      </c>
      <c r="G75" s="162">
        <f t="shared" si="17"/>
        <v>0</v>
      </c>
    </row>
    <row r="76" spans="1:7" x14ac:dyDescent="0.25">
      <c r="A76" s="54"/>
      <c r="B76" s="181"/>
      <c r="C76" s="181"/>
      <c r="D76" s="181"/>
      <c r="E76" s="181"/>
      <c r="F76" s="181"/>
      <c r="G76" s="1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16 B35:F45 B60:F75 G9:G15 G60:G76 G55:G58 G38:G53 B50:F57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326" t="s">
        <v>301</v>
      </c>
      <c r="B1" s="318"/>
      <c r="C1" s="318"/>
      <c r="D1" s="318"/>
      <c r="E1" s="318"/>
      <c r="F1" s="318"/>
      <c r="G1" s="319"/>
    </row>
    <row r="2" spans="1:7" x14ac:dyDescent="0.25">
      <c r="A2" s="123" t="str">
        <f>'Formato 1'!A2</f>
        <v>Municipio de San Felipe</v>
      </c>
      <c r="B2" s="123"/>
      <c r="C2" s="123"/>
      <c r="D2" s="123"/>
      <c r="E2" s="123"/>
      <c r="F2" s="123"/>
      <c r="G2" s="123"/>
    </row>
    <row r="3" spans="1:7" x14ac:dyDescent="0.25">
      <c r="A3" s="124" t="s">
        <v>302</v>
      </c>
      <c r="B3" s="124"/>
      <c r="C3" s="124"/>
      <c r="D3" s="124"/>
      <c r="E3" s="124"/>
      <c r="F3" s="124"/>
      <c r="G3" s="124"/>
    </row>
    <row r="4" spans="1:7" x14ac:dyDescent="0.25">
      <c r="A4" s="124" t="s">
        <v>303</v>
      </c>
      <c r="B4" s="124"/>
      <c r="C4" s="124"/>
      <c r="D4" s="124"/>
      <c r="E4" s="124"/>
      <c r="F4" s="124"/>
      <c r="G4" s="124"/>
    </row>
    <row r="5" spans="1:7" x14ac:dyDescent="0.25">
      <c r="A5" s="124" t="str">
        <f>'Formato 3'!A4</f>
        <v>Del 1 de Enero al 30 de junio de 2025 (b)</v>
      </c>
      <c r="B5" s="124"/>
      <c r="C5" s="124"/>
      <c r="D5" s="124"/>
      <c r="E5" s="124"/>
      <c r="F5" s="124"/>
      <c r="G5" s="124"/>
    </row>
    <row r="6" spans="1:7" x14ac:dyDescent="0.25">
      <c r="A6" s="125" t="s">
        <v>2</v>
      </c>
      <c r="B6" s="125"/>
      <c r="C6" s="125"/>
      <c r="D6" s="125"/>
      <c r="E6" s="125"/>
      <c r="F6" s="125"/>
      <c r="G6" s="125"/>
    </row>
    <row r="7" spans="1:7" x14ac:dyDescent="0.25">
      <c r="A7" s="324" t="s">
        <v>6</v>
      </c>
      <c r="B7" s="324" t="s">
        <v>304</v>
      </c>
      <c r="C7" s="324"/>
      <c r="D7" s="324"/>
      <c r="E7" s="324"/>
      <c r="F7" s="324"/>
      <c r="G7" s="325" t="s">
        <v>305</v>
      </c>
    </row>
    <row r="8" spans="1:7" ht="30" x14ac:dyDescent="0.25">
      <c r="A8" s="324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324"/>
    </row>
    <row r="9" spans="1:7" x14ac:dyDescent="0.25">
      <c r="A9" s="27" t="s">
        <v>310</v>
      </c>
      <c r="B9" s="182">
        <f t="shared" ref="B9:G9" si="0">SUM(B10,B18,B28,B38,B48,B58,B62,B71,B75)</f>
        <v>231413687</v>
      </c>
      <c r="C9" s="182">
        <f t="shared" si="0"/>
        <v>56476623.609999999</v>
      </c>
      <c r="D9" s="182">
        <f t="shared" si="0"/>
        <v>287890310.60999995</v>
      </c>
      <c r="E9" s="182">
        <f t="shared" si="0"/>
        <v>83834835.929999992</v>
      </c>
      <c r="F9" s="182">
        <f t="shared" si="0"/>
        <v>83834835.929999992</v>
      </c>
      <c r="G9" s="82">
        <f t="shared" si="0"/>
        <v>204055474.68000001</v>
      </c>
    </row>
    <row r="10" spans="1:7" x14ac:dyDescent="0.25">
      <c r="A10" s="83" t="s">
        <v>311</v>
      </c>
      <c r="B10" s="182">
        <f t="shared" ref="B10:G10" si="1">SUM(B11:B17)</f>
        <v>144232311.97</v>
      </c>
      <c r="C10" s="182">
        <f t="shared" si="1"/>
        <v>1000000</v>
      </c>
      <c r="D10" s="182">
        <f t="shared" si="1"/>
        <v>145232311.97</v>
      </c>
      <c r="E10" s="182">
        <f t="shared" si="1"/>
        <v>63261822.640000001</v>
      </c>
      <c r="F10" s="182">
        <f t="shared" si="1"/>
        <v>63261822.640000001</v>
      </c>
      <c r="G10" s="82">
        <f t="shared" si="1"/>
        <v>81970489.329999983</v>
      </c>
    </row>
    <row r="11" spans="1:7" x14ac:dyDescent="0.25">
      <c r="A11" s="84" t="s">
        <v>312</v>
      </c>
      <c r="B11" s="234">
        <v>90232431.359999999</v>
      </c>
      <c r="C11" s="234">
        <v>0</v>
      </c>
      <c r="D11" s="233">
        <v>90232431.359999999</v>
      </c>
      <c r="E11" s="236">
        <v>42986795.350000001</v>
      </c>
      <c r="F11" s="236">
        <v>42986795.350000001</v>
      </c>
      <c r="G11" s="74">
        <f>D11-E11</f>
        <v>47245636.009999998</v>
      </c>
    </row>
    <row r="12" spans="1:7" x14ac:dyDescent="0.25">
      <c r="A12" s="84" t="s">
        <v>313</v>
      </c>
      <c r="B12" s="233">
        <v>0</v>
      </c>
      <c r="C12" s="233">
        <v>0</v>
      </c>
      <c r="D12" s="233">
        <v>0</v>
      </c>
      <c r="E12" s="235">
        <v>0</v>
      </c>
      <c r="F12" s="235">
        <v>0</v>
      </c>
      <c r="G12" s="74">
        <f t="shared" ref="G12:G17" si="2">D12-E12</f>
        <v>0</v>
      </c>
    </row>
    <row r="13" spans="1:7" x14ac:dyDescent="0.25">
      <c r="A13" s="84" t="s">
        <v>314</v>
      </c>
      <c r="B13" s="234">
        <v>10042566.15</v>
      </c>
      <c r="C13" s="234">
        <v>0</v>
      </c>
      <c r="D13" s="233">
        <v>10042566.15</v>
      </c>
      <c r="E13" s="236">
        <v>963561.06</v>
      </c>
      <c r="F13" s="236">
        <v>963561.06</v>
      </c>
      <c r="G13" s="74">
        <f t="shared" si="2"/>
        <v>9079005.0899999999</v>
      </c>
    </row>
    <row r="14" spans="1:7" x14ac:dyDescent="0.25">
      <c r="A14" s="84" t="s">
        <v>315</v>
      </c>
      <c r="B14" s="234">
        <v>26038641.27</v>
      </c>
      <c r="C14" s="234">
        <v>1000000</v>
      </c>
      <c r="D14" s="233">
        <v>27038641.27</v>
      </c>
      <c r="E14" s="236">
        <v>10359643.07</v>
      </c>
      <c r="F14" s="236">
        <v>10359643.07</v>
      </c>
      <c r="G14" s="74">
        <f t="shared" si="2"/>
        <v>16678998.199999999</v>
      </c>
    </row>
    <row r="15" spans="1:7" x14ac:dyDescent="0.25">
      <c r="A15" s="84" t="s">
        <v>316</v>
      </c>
      <c r="B15" s="234">
        <v>14490455.59</v>
      </c>
      <c r="C15" s="234">
        <v>0</v>
      </c>
      <c r="D15" s="233">
        <v>14490455.59</v>
      </c>
      <c r="E15" s="236">
        <v>7377613.9100000001</v>
      </c>
      <c r="F15" s="236">
        <v>7377613.9100000001</v>
      </c>
      <c r="G15" s="74">
        <f t="shared" si="2"/>
        <v>7112841.6799999997</v>
      </c>
    </row>
    <row r="16" spans="1:7" x14ac:dyDescent="0.25">
      <c r="A16" s="84" t="s">
        <v>317</v>
      </c>
      <c r="B16" s="233">
        <v>0</v>
      </c>
      <c r="C16" s="233">
        <v>0</v>
      </c>
      <c r="D16" s="233">
        <v>0</v>
      </c>
      <c r="E16" s="235">
        <v>0</v>
      </c>
      <c r="F16" s="235">
        <v>0</v>
      </c>
      <c r="G16" s="74">
        <f t="shared" si="2"/>
        <v>0</v>
      </c>
    </row>
    <row r="17" spans="1:7" x14ac:dyDescent="0.25">
      <c r="A17" s="84" t="s">
        <v>318</v>
      </c>
      <c r="B17" s="234">
        <v>3428217.6</v>
      </c>
      <c r="C17" s="234">
        <v>0</v>
      </c>
      <c r="D17" s="233">
        <v>3428217.6</v>
      </c>
      <c r="E17" s="236">
        <v>1574209.25</v>
      </c>
      <c r="F17" s="236">
        <v>1574209.25</v>
      </c>
      <c r="G17" s="74">
        <f t="shared" si="2"/>
        <v>1854008.35</v>
      </c>
    </row>
    <row r="18" spans="1:7" x14ac:dyDescent="0.25">
      <c r="A18" s="83" t="s">
        <v>319</v>
      </c>
      <c r="B18" s="82">
        <f t="shared" ref="B18:G18" si="3">SUM(B19:B27)</f>
        <v>5272746.6800000006</v>
      </c>
      <c r="C18" s="82">
        <f t="shared" si="3"/>
        <v>803632</v>
      </c>
      <c r="D18" s="182">
        <f t="shared" si="3"/>
        <v>6076378.6800000006</v>
      </c>
      <c r="E18" s="182">
        <f t="shared" si="3"/>
        <v>1259042.73</v>
      </c>
      <c r="F18" s="182">
        <f t="shared" si="3"/>
        <v>1259042.73</v>
      </c>
      <c r="G18" s="82">
        <f t="shared" si="3"/>
        <v>4817335.9500000011</v>
      </c>
    </row>
    <row r="19" spans="1:7" x14ac:dyDescent="0.25">
      <c r="A19" s="84" t="s">
        <v>320</v>
      </c>
      <c r="B19" s="238">
        <v>1772474.82</v>
      </c>
      <c r="C19" s="238">
        <v>366403</v>
      </c>
      <c r="D19" s="237">
        <v>2138877.8200000003</v>
      </c>
      <c r="E19" s="240">
        <v>191705.46</v>
      </c>
      <c r="F19" s="240">
        <v>191705.46</v>
      </c>
      <c r="G19" s="74">
        <f>D19-E19</f>
        <v>1947172.3600000003</v>
      </c>
    </row>
    <row r="20" spans="1:7" x14ac:dyDescent="0.25">
      <c r="A20" s="84" t="s">
        <v>321</v>
      </c>
      <c r="B20" s="238">
        <v>366408.88</v>
      </c>
      <c r="C20" s="238">
        <v>13000</v>
      </c>
      <c r="D20" s="237">
        <v>379408.88</v>
      </c>
      <c r="E20" s="240">
        <v>27874.52</v>
      </c>
      <c r="F20" s="240">
        <v>27874.52</v>
      </c>
      <c r="G20" s="74">
        <f t="shared" ref="G20:G27" si="4">D20-E20</f>
        <v>351534.36</v>
      </c>
    </row>
    <row r="21" spans="1:7" x14ac:dyDescent="0.25">
      <c r="A21" s="84" t="s">
        <v>322</v>
      </c>
      <c r="B21" s="238">
        <v>8166.35</v>
      </c>
      <c r="C21" s="238">
        <v>0</v>
      </c>
      <c r="D21" s="237">
        <v>8166.35</v>
      </c>
      <c r="E21" s="240">
        <v>0</v>
      </c>
      <c r="F21" s="240">
        <v>0</v>
      </c>
      <c r="G21" s="74">
        <f t="shared" si="4"/>
        <v>8166.35</v>
      </c>
    </row>
    <row r="22" spans="1:7" x14ac:dyDescent="0.25">
      <c r="A22" s="84" t="s">
        <v>323</v>
      </c>
      <c r="B22" s="238">
        <v>187241.11</v>
      </c>
      <c r="C22" s="238">
        <v>36500</v>
      </c>
      <c r="D22" s="237">
        <v>223741.11</v>
      </c>
      <c r="E22" s="240">
        <v>40268.06</v>
      </c>
      <c r="F22" s="240">
        <v>40268.06</v>
      </c>
      <c r="G22" s="74">
        <f t="shared" si="4"/>
        <v>183473.05</v>
      </c>
    </row>
    <row r="23" spans="1:7" x14ac:dyDescent="0.25">
      <c r="A23" s="84" t="s">
        <v>324</v>
      </c>
      <c r="B23" s="238">
        <v>56892</v>
      </c>
      <c r="C23" s="238">
        <v>105000</v>
      </c>
      <c r="D23" s="237">
        <v>161892</v>
      </c>
      <c r="E23" s="240">
        <v>42708</v>
      </c>
      <c r="F23" s="240">
        <v>42708</v>
      </c>
      <c r="G23" s="74">
        <f t="shared" si="4"/>
        <v>119184</v>
      </c>
    </row>
    <row r="24" spans="1:7" x14ac:dyDescent="0.25">
      <c r="A24" s="84" t="s">
        <v>325</v>
      </c>
      <c r="B24" s="238">
        <v>2242484.29</v>
      </c>
      <c r="C24" s="238">
        <v>47650</v>
      </c>
      <c r="D24" s="237">
        <v>2290134.29</v>
      </c>
      <c r="E24" s="240">
        <v>780021.15</v>
      </c>
      <c r="F24" s="240">
        <v>780021.15</v>
      </c>
      <c r="G24" s="74">
        <f t="shared" si="4"/>
        <v>1510113.1400000001</v>
      </c>
    </row>
    <row r="25" spans="1:7" x14ac:dyDescent="0.25">
      <c r="A25" s="84" t="s">
        <v>326</v>
      </c>
      <c r="B25" s="238">
        <v>135162.4</v>
      </c>
      <c r="C25" s="238">
        <v>133200</v>
      </c>
      <c r="D25" s="237">
        <v>268362.40000000002</v>
      </c>
      <c r="E25" s="240">
        <v>49871.02</v>
      </c>
      <c r="F25" s="240">
        <v>49871.02</v>
      </c>
      <c r="G25" s="74">
        <f t="shared" si="4"/>
        <v>218491.38000000003</v>
      </c>
    </row>
    <row r="26" spans="1:7" x14ac:dyDescent="0.25">
      <c r="A26" s="84" t="s">
        <v>327</v>
      </c>
      <c r="B26" s="237">
        <v>0</v>
      </c>
      <c r="C26" s="237">
        <v>0</v>
      </c>
      <c r="D26" s="237">
        <v>0</v>
      </c>
      <c r="E26" s="239">
        <v>0</v>
      </c>
      <c r="F26" s="239">
        <v>0</v>
      </c>
      <c r="G26" s="74">
        <f t="shared" si="4"/>
        <v>0</v>
      </c>
    </row>
    <row r="27" spans="1:7" x14ac:dyDescent="0.25">
      <c r="A27" s="84" t="s">
        <v>328</v>
      </c>
      <c r="B27" s="238">
        <v>503916.83</v>
      </c>
      <c r="C27" s="238">
        <v>101879</v>
      </c>
      <c r="D27" s="237">
        <v>605795.83000000007</v>
      </c>
      <c r="E27" s="240">
        <v>126594.52</v>
      </c>
      <c r="F27" s="240">
        <v>126594.52</v>
      </c>
      <c r="G27" s="74">
        <f t="shared" si="4"/>
        <v>479201.31000000006</v>
      </c>
    </row>
    <row r="28" spans="1:7" x14ac:dyDescent="0.25">
      <c r="A28" s="83" t="s">
        <v>329</v>
      </c>
      <c r="B28" s="182">
        <f t="shared" ref="B28:G28" si="5">SUM(B29:B37)</f>
        <v>46615924.32</v>
      </c>
      <c r="C28" s="182">
        <f t="shared" si="5"/>
        <v>-2470925.96</v>
      </c>
      <c r="D28" s="182">
        <f t="shared" si="5"/>
        <v>44144998.359999999</v>
      </c>
      <c r="E28" s="182">
        <f t="shared" si="5"/>
        <v>8992963.8399999999</v>
      </c>
      <c r="F28" s="182">
        <f t="shared" si="5"/>
        <v>8992963.8399999999</v>
      </c>
      <c r="G28" s="82">
        <f t="shared" si="5"/>
        <v>35152034.519999996</v>
      </c>
    </row>
    <row r="29" spans="1:7" x14ac:dyDescent="0.25">
      <c r="A29" s="84" t="s">
        <v>330</v>
      </c>
      <c r="B29" s="242">
        <v>4007685.24</v>
      </c>
      <c r="C29" s="242">
        <v>193248.76</v>
      </c>
      <c r="D29" s="241">
        <v>4200934</v>
      </c>
      <c r="E29" s="243">
        <v>20079.419999999998</v>
      </c>
      <c r="F29" s="243">
        <v>20079.419999999998</v>
      </c>
      <c r="G29" s="74">
        <f>D29-E29</f>
        <v>4180854.58</v>
      </c>
    </row>
    <row r="30" spans="1:7" x14ac:dyDescent="0.25">
      <c r="A30" s="84" t="s">
        <v>331</v>
      </c>
      <c r="B30" s="242">
        <v>1743092.36</v>
      </c>
      <c r="C30" s="242">
        <v>171500</v>
      </c>
      <c r="D30" s="241">
        <v>1914592.36</v>
      </c>
      <c r="E30" s="243">
        <v>709837.59</v>
      </c>
      <c r="F30" s="243">
        <v>709837.59</v>
      </c>
      <c r="G30" s="74">
        <f t="shared" ref="G30:G37" si="6">D30-E30</f>
        <v>1204754.77</v>
      </c>
    </row>
    <row r="31" spans="1:7" x14ac:dyDescent="0.25">
      <c r="A31" s="84" t="s">
        <v>332</v>
      </c>
      <c r="B31" s="242">
        <v>7504116.1200000001</v>
      </c>
      <c r="C31" s="242">
        <v>-502881.72</v>
      </c>
      <c r="D31" s="241">
        <v>7001234.4000000004</v>
      </c>
      <c r="E31" s="243">
        <v>760901.31</v>
      </c>
      <c r="F31" s="243">
        <v>760901.31</v>
      </c>
      <c r="G31" s="74">
        <f t="shared" si="6"/>
        <v>6240333.0899999999</v>
      </c>
    </row>
    <row r="32" spans="1:7" x14ac:dyDescent="0.25">
      <c r="A32" s="84" t="s">
        <v>333</v>
      </c>
      <c r="B32" s="242">
        <v>1167000</v>
      </c>
      <c r="C32" s="242">
        <v>-18867</v>
      </c>
      <c r="D32" s="241">
        <v>1148133</v>
      </c>
      <c r="E32" s="243">
        <v>118962.71</v>
      </c>
      <c r="F32" s="243">
        <v>118962.71</v>
      </c>
      <c r="G32" s="74">
        <f t="shared" si="6"/>
        <v>1029170.29</v>
      </c>
    </row>
    <row r="33" spans="1:7" ht="14.45" customHeight="1" x14ac:dyDescent="0.25">
      <c r="A33" s="84" t="s">
        <v>334</v>
      </c>
      <c r="B33" s="242">
        <v>239306.6</v>
      </c>
      <c r="C33" s="242">
        <v>82230</v>
      </c>
      <c r="D33" s="241">
        <v>321536.59999999998</v>
      </c>
      <c r="E33" s="243">
        <v>66676.539999999994</v>
      </c>
      <c r="F33" s="243">
        <v>66676.539999999994</v>
      </c>
      <c r="G33" s="74">
        <f t="shared" si="6"/>
        <v>254860.06</v>
      </c>
    </row>
    <row r="34" spans="1:7" ht="14.45" customHeight="1" x14ac:dyDescent="0.25">
      <c r="A34" s="84" t="s">
        <v>335</v>
      </c>
      <c r="B34" s="242">
        <v>421202.91</v>
      </c>
      <c r="C34" s="242">
        <v>191000</v>
      </c>
      <c r="D34" s="241">
        <v>612202.90999999992</v>
      </c>
      <c r="E34" s="243">
        <v>55529.79</v>
      </c>
      <c r="F34" s="243">
        <v>55529.79</v>
      </c>
      <c r="G34" s="74">
        <f t="shared" si="6"/>
        <v>556673.11999999988</v>
      </c>
    </row>
    <row r="35" spans="1:7" ht="14.45" customHeight="1" x14ac:dyDescent="0.25">
      <c r="A35" s="84" t="s">
        <v>336</v>
      </c>
      <c r="B35" s="242">
        <v>70745.7</v>
      </c>
      <c r="C35" s="242">
        <v>10000</v>
      </c>
      <c r="D35" s="241">
        <v>80745.7</v>
      </c>
      <c r="E35" s="243">
        <v>15240.61</v>
      </c>
      <c r="F35" s="243">
        <v>15240.61</v>
      </c>
      <c r="G35" s="74">
        <f t="shared" si="6"/>
        <v>65505.09</v>
      </c>
    </row>
    <row r="36" spans="1:7" ht="14.45" customHeight="1" x14ac:dyDescent="0.25">
      <c r="A36" s="84" t="s">
        <v>337</v>
      </c>
      <c r="B36" s="242">
        <v>6725000</v>
      </c>
      <c r="C36" s="242">
        <v>1060500</v>
      </c>
      <c r="D36" s="241">
        <v>7785500</v>
      </c>
      <c r="E36" s="243">
        <v>3950796.42</v>
      </c>
      <c r="F36" s="243">
        <v>3950796.42</v>
      </c>
      <c r="G36" s="74">
        <f t="shared" si="6"/>
        <v>3834703.58</v>
      </c>
    </row>
    <row r="37" spans="1:7" ht="14.45" customHeight="1" x14ac:dyDescent="0.25">
      <c r="A37" s="84" t="s">
        <v>338</v>
      </c>
      <c r="B37" s="242">
        <v>24737775.390000001</v>
      </c>
      <c r="C37" s="242">
        <v>-3657656</v>
      </c>
      <c r="D37" s="241">
        <v>21080119.390000001</v>
      </c>
      <c r="E37" s="243">
        <v>3294939.45</v>
      </c>
      <c r="F37" s="243">
        <v>3294939.45</v>
      </c>
      <c r="G37" s="74">
        <f t="shared" si="6"/>
        <v>17785179.940000001</v>
      </c>
    </row>
    <row r="38" spans="1:7" x14ac:dyDescent="0.25">
      <c r="A38" s="83" t="s">
        <v>339</v>
      </c>
      <c r="B38" s="82">
        <f t="shared" ref="B38:G38" si="7">SUM(B39:B47)</f>
        <v>25350791.039999999</v>
      </c>
      <c r="C38" s="82">
        <f t="shared" si="7"/>
        <v>4543262.0699999994</v>
      </c>
      <c r="D38" s="82">
        <f t="shared" si="7"/>
        <v>29894053.109999999</v>
      </c>
      <c r="E38" s="182">
        <f t="shared" si="7"/>
        <v>7037599.7699999996</v>
      </c>
      <c r="F38" s="182">
        <f t="shared" si="7"/>
        <v>7037599.7699999996</v>
      </c>
      <c r="G38" s="82">
        <f t="shared" si="7"/>
        <v>22856453.34</v>
      </c>
    </row>
    <row r="39" spans="1:7" x14ac:dyDescent="0.25">
      <c r="A39" s="84" t="s">
        <v>340</v>
      </c>
      <c r="B39" s="245">
        <v>7782935.5999999996</v>
      </c>
      <c r="C39" s="245">
        <v>1800000</v>
      </c>
      <c r="D39" s="244">
        <v>9582935.5999999996</v>
      </c>
      <c r="E39" s="247">
        <v>1297155.93</v>
      </c>
      <c r="F39" s="247">
        <v>1297155.93</v>
      </c>
      <c r="G39" s="74">
        <f>D39-E39</f>
        <v>8285779.6699999999</v>
      </c>
    </row>
    <row r="40" spans="1:7" x14ac:dyDescent="0.25">
      <c r="A40" s="84" t="s">
        <v>341</v>
      </c>
      <c r="B40" s="244">
        <v>0</v>
      </c>
      <c r="C40" s="244">
        <v>0</v>
      </c>
      <c r="D40" s="244">
        <v>0</v>
      </c>
      <c r="E40" s="246">
        <v>0</v>
      </c>
      <c r="F40" s="246">
        <v>0</v>
      </c>
      <c r="G40" s="74">
        <f t="shared" ref="G40:G47" si="8">D40-E40</f>
        <v>0</v>
      </c>
    </row>
    <row r="41" spans="1:7" x14ac:dyDescent="0.25">
      <c r="A41" s="84" t="s">
        <v>342</v>
      </c>
      <c r="B41" s="245">
        <v>0</v>
      </c>
      <c r="C41" s="245">
        <v>2326987.5099999998</v>
      </c>
      <c r="D41" s="244">
        <v>2326987.5099999998</v>
      </c>
      <c r="E41" s="247">
        <v>0</v>
      </c>
      <c r="F41" s="247">
        <v>0</v>
      </c>
      <c r="G41" s="74">
        <f t="shared" si="8"/>
        <v>2326987.5099999998</v>
      </c>
    </row>
    <row r="42" spans="1:7" x14ac:dyDescent="0.25">
      <c r="A42" s="84" t="s">
        <v>343</v>
      </c>
      <c r="B42" s="245">
        <v>6870000</v>
      </c>
      <c r="C42" s="245">
        <v>416274.56</v>
      </c>
      <c r="D42" s="244">
        <v>7286274.5599999996</v>
      </c>
      <c r="E42" s="247">
        <v>947408.89</v>
      </c>
      <c r="F42" s="247">
        <v>947408.89</v>
      </c>
      <c r="G42" s="74">
        <f t="shared" si="8"/>
        <v>6338865.6699999999</v>
      </c>
    </row>
    <row r="43" spans="1:7" x14ac:dyDescent="0.25">
      <c r="A43" s="84" t="s">
        <v>344</v>
      </c>
      <c r="B43" s="245">
        <v>10697855.439999999</v>
      </c>
      <c r="C43" s="245">
        <v>0</v>
      </c>
      <c r="D43" s="244">
        <v>10697855.439999999</v>
      </c>
      <c r="E43" s="247">
        <v>4793034.95</v>
      </c>
      <c r="F43" s="247">
        <v>4793034.95</v>
      </c>
      <c r="G43" s="74">
        <f t="shared" si="8"/>
        <v>5904820.4899999993</v>
      </c>
    </row>
    <row r="44" spans="1:7" x14ac:dyDescent="0.25">
      <c r="A44" s="84" t="s">
        <v>345</v>
      </c>
      <c r="B44" s="244">
        <v>0</v>
      </c>
      <c r="C44" s="244">
        <v>0</v>
      </c>
      <c r="D44" s="244">
        <v>0</v>
      </c>
      <c r="E44" s="246">
        <v>0</v>
      </c>
      <c r="F44" s="246">
        <v>0</v>
      </c>
      <c r="G44" s="74">
        <f t="shared" si="8"/>
        <v>0</v>
      </c>
    </row>
    <row r="45" spans="1:7" x14ac:dyDescent="0.25">
      <c r="A45" s="84" t="s">
        <v>346</v>
      </c>
      <c r="B45" s="244">
        <v>0</v>
      </c>
      <c r="C45" s="244">
        <v>0</v>
      </c>
      <c r="D45" s="244">
        <v>0</v>
      </c>
      <c r="E45" s="246">
        <v>0</v>
      </c>
      <c r="F45" s="246">
        <v>0</v>
      </c>
      <c r="G45" s="74">
        <f t="shared" si="8"/>
        <v>0</v>
      </c>
    </row>
    <row r="46" spans="1:7" x14ac:dyDescent="0.25">
      <c r="A46" s="84" t="s">
        <v>347</v>
      </c>
      <c r="B46" s="244">
        <v>0</v>
      </c>
      <c r="C46" s="244">
        <v>0</v>
      </c>
      <c r="D46" s="244">
        <v>0</v>
      </c>
      <c r="E46" s="246">
        <v>0</v>
      </c>
      <c r="F46" s="246">
        <v>0</v>
      </c>
      <c r="G46" s="74">
        <f t="shared" si="8"/>
        <v>0</v>
      </c>
    </row>
    <row r="47" spans="1:7" x14ac:dyDescent="0.25">
      <c r="A47" s="84" t="s">
        <v>348</v>
      </c>
      <c r="B47" s="244">
        <v>0</v>
      </c>
      <c r="C47" s="244">
        <v>0</v>
      </c>
      <c r="D47" s="244">
        <v>0</v>
      </c>
      <c r="E47" s="246">
        <v>0</v>
      </c>
      <c r="F47" s="246">
        <v>0</v>
      </c>
      <c r="G47" s="74">
        <f t="shared" si="8"/>
        <v>0</v>
      </c>
    </row>
    <row r="48" spans="1:7" x14ac:dyDescent="0.25">
      <c r="A48" s="83" t="s">
        <v>349</v>
      </c>
      <c r="B48" s="182">
        <f t="shared" ref="B48:G48" si="9">SUM(B49:B57)</f>
        <v>729233.99</v>
      </c>
      <c r="C48" s="182">
        <f t="shared" si="9"/>
        <v>3554900</v>
      </c>
      <c r="D48" s="182">
        <f t="shared" si="9"/>
        <v>4284133.99</v>
      </c>
      <c r="E48" s="182">
        <f t="shared" si="9"/>
        <v>43700</v>
      </c>
      <c r="F48" s="182">
        <f t="shared" si="9"/>
        <v>43700</v>
      </c>
      <c r="G48" s="82">
        <f t="shared" si="9"/>
        <v>4240433.99</v>
      </c>
    </row>
    <row r="49" spans="1:7" x14ac:dyDescent="0.25">
      <c r="A49" s="84" t="s">
        <v>350</v>
      </c>
      <c r="B49" s="249">
        <v>526573.99</v>
      </c>
      <c r="C49" s="249">
        <v>1511800</v>
      </c>
      <c r="D49" s="248">
        <v>2038373.99</v>
      </c>
      <c r="E49" s="251">
        <v>0</v>
      </c>
      <c r="F49" s="251">
        <v>0</v>
      </c>
      <c r="G49" s="74">
        <f>D49-E49</f>
        <v>2038373.99</v>
      </c>
    </row>
    <row r="50" spans="1:7" x14ac:dyDescent="0.25">
      <c r="A50" s="84" t="s">
        <v>351</v>
      </c>
      <c r="B50" s="249">
        <v>20000</v>
      </c>
      <c r="C50" s="249">
        <v>47000</v>
      </c>
      <c r="D50" s="248">
        <v>67000</v>
      </c>
      <c r="E50" s="251">
        <v>43700</v>
      </c>
      <c r="F50" s="251">
        <v>43700</v>
      </c>
      <c r="G50" s="74">
        <f t="shared" ref="G50:G57" si="10">D50-E50</f>
        <v>23300</v>
      </c>
    </row>
    <row r="51" spans="1:7" x14ac:dyDescent="0.25">
      <c r="A51" s="84" t="s">
        <v>352</v>
      </c>
      <c r="B51" s="248">
        <v>0</v>
      </c>
      <c r="C51" s="248">
        <v>0</v>
      </c>
      <c r="D51" s="248">
        <v>0</v>
      </c>
      <c r="E51" s="250">
        <v>0</v>
      </c>
      <c r="F51" s="250">
        <v>0</v>
      </c>
      <c r="G51" s="74">
        <f t="shared" si="10"/>
        <v>0</v>
      </c>
    </row>
    <row r="52" spans="1:7" x14ac:dyDescent="0.25">
      <c r="A52" s="84" t="s">
        <v>353</v>
      </c>
      <c r="B52" s="249">
        <v>50000</v>
      </c>
      <c r="C52" s="249">
        <v>1845900</v>
      </c>
      <c r="D52" s="248">
        <v>1895900</v>
      </c>
      <c r="E52" s="251">
        <v>0</v>
      </c>
      <c r="F52" s="251">
        <v>0</v>
      </c>
      <c r="G52" s="74">
        <f t="shared" si="10"/>
        <v>1895900</v>
      </c>
    </row>
    <row r="53" spans="1:7" x14ac:dyDescent="0.25">
      <c r="A53" s="84" t="s">
        <v>354</v>
      </c>
      <c r="B53" s="248">
        <v>0</v>
      </c>
      <c r="C53" s="248">
        <v>0</v>
      </c>
      <c r="D53" s="248">
        <v>0</v>
      </c>
      <c r="E53" s="250">
        <v>0</v>
      </c>
      <c r="F53" s="250">
        <v>0</v>
      </c>
      <c r="G53" s="74">
        <f t="shared" si="10"/>
        <v>0</v>
      </c>
    </row>
    <row r="54" spans="1:7" x14ac:dyDescent="0.25">
      <c r="A54" s="84" t="s">
        <v>355</v>
      </c>
      <c r="B54" s="249">
        <v>81660</v>
      </c>
      <c r="C54" s="249">
        <v>75200</v>
      </c>
      <c r="D54" s="248">
        <v>156860</v>
      </c>
      <c r="E54" s="251">
        <v>0</v>
      </c>
      <c r="F54" s="251">
        <v>0</v>
      </c>
      <c r="G54" s="74">
        <f t="shared" si="10"/>
        <v>156860</v>
      </c>
    </row>
    <row r="55" spans="1:7" x14ac:dyDescent="0.25">
      <c r="A55" s="84" t="s">
        <v>356</v>
      </c>
      <c r="B55" s="248">
        <v>0</v>
      </c>
      <c r="C55" s="248">
        <v>0</v>
      </c>
      <c r="D55" s="248">
        <v>0</v>
      </c>
      <c r="E55" s="250">
        <v>0</v>
      </c>
      <c r="F55" s="250">
        <v>0</v>
      </c>
      <c r="G55" s="74">
        <f t="shared" si="10"/>
        <v>0</v>
      </c>
    </row>
    <row r="56" spans="1:7" x14ac:dyDescent="0.25">
      <c r="A56" s="84" t="s">
        <v>357</v>
      </c>
      <c r="B56" s="248">
        <v>0</v>
      </c>
      <c r="C56" s="248">
        <v>0</v>
      </c>
      <c r="D56" s="248">
        <v>0</v>
      </c>
      <c r="E56" s="250">
        <v>0</v>
      </c>
      <c r="F56" s="250">
        <v>0</v>
      </c>
      <c r="G56" s="74">
        <f t="shared" si="10"/>
        <v>0</v>
      </c>
    </row>
    <row r="57" spans="1:7" x14ac:dyDescent="0.25">
      <c r="A57" s="84" t="s">
        <v>358</v>
      </c>
      <c r="B57" s="249">
        <v>51000</v>
      </c>
      <c r="C57" s="249">
        <v>75000</v>
      </c>
      <c r="D57" s="248">
        <v>126000</v>
      </c>
      <c r="E57" s="251">
        <v>0</v>
      </c>
      <c r="F57" s="251">
        <v>0</v>
      </c>
      <c r="G57" s="74">
        <f t="shared" si="10"/>
        <v>126000</v>
      </c>
    </row>
    <row r="58" spans="1:7" x14ac:dyDescent="0.25">
      <c r="A58" s="83" t="s">
        <v>359</v>
      </c>
      <c r="B58" s="182">
        <f t="shared" ref="B58:G58" si="11">SUM(B59:B61)</f>
        <v>0</v>
      </c>
      <c r="C58" s="182">
        <f t="shared" si="11"/>
        <v>42665448.659999996</v>
      </c>
      <c r="D58" s="182">
        <f t="shared" si="11"/>
        <v>42665448.659999996</v>
      </c>
      <c r="E58" s="182">
        <f t="shared" si="11"/>
        <v>3239706.9499999997</v>
      </c>
      <c r="F58" s="182">
        <f t="shared" si="11"/>
        <v>3239706.9499999997</v>
      </c>
      <c r="G58" s="82">
        <f t="shared" si="11"/>
        <v>39425741.710000001</v>
      </c>
    </row>
    <row r="59" spans="1:7" x14ac:dyDescent="0.25">
      <c r="A59" s="84" t="s">
        <v>360</v>
      </c>
      <c r="B59" s="183">
        <v>0</v>
      </c>
      <c r="C59" s="253">
        <v>35067072.5</v>
      </c>
      <c r="D59" s="252">
        <v>35067072.5</v>
      </c>
      <c r="E59" s="255">
        <v>2548509.38</v>
      </c>
      <c r="F59" s="255">
        <v>2548509.38</v>
      </c>
      <c r="G59" s="74">
        <f>D59-E59</f>
        <v>32518563.120000001</v>
      </c>
    </row>
    <row r="60" spans="1:7" x14ac:dyDescent="0.25">
      <c r="A60" s="84" t="s">
        <v>361</v>
      </c>
      <c r="B60" s="183">
        <v>0</v>
      </c>
      <c r="C60" s="253">
        <v>7598376.1600000001</v>
      </c>
      <c r="D60" s="252">
        <v>7598376.1600000001</v>
      </c>
      <c r="E60" s="255">
        <v>691197.57</v>
      </c>
      <c r="F60" s="255">
        <v>691197.57</v>
      </c>
      <c r="G60" s="74">
        <f t="shared" ref="G60:G61" si="12">D60-E60</f>
        <v>6907178.5899999999</v>
      </c>
    </row>
    <row r="61" spans="1:7" x14ac:dyDescent="0.25">
      <c r="A61" s="84" t="s">
        <v>362</v>
      </c>
      <c r="B61" s="186">
        <v>0</v>
      </c>
      <c r="C61" s="252">
        <v>0</v>
      </c>
      <c r="D61" s="252">
        <v>0</v>
      </c>
      <c r="E61" s="254">
        <v>0</v>
      </c>
      <c r="F61" s="254">
        <v>0</v>
      </c>
      <c r="G61" s="74">
        <f t="shared" si="12"/>
        <v>0</v>
      </c>
    </row>
    <row r="62" spans="1:7" x14ac:dyDescent="0.25">
      <c r="A62" s="83" t="s">
        <v>363</v>
      </c>
      <c r="B62" s="82">
        <f t="shared" ref="B62:G62" si="13">SUM(B63:B67,B69:B70)</f>
        <v>9212679</v>
      </c>
      <c r="C62" s="82">
        <f t="shared" si="13"/>
        <v>5380306.8399999999</v>
      </c>
      <c r="D62" s="182">
        <f t="shared" si="13"/>
        <v>14592985.84</v>
      </c>
      <c r="E62" s="182">
        <f t="shared" si="13"/>
        <v>0</v>
      </c>
      <c r="F62" s="182">
        <f t="shared" si="13"/>
        <v>0</v>
      </c>
      <c r="G62" s="82">
        <f t="shared" si="13"/>
        <v>14592985.84</v>
      </c>
    </row>
    <row r="63" spans="1:7" x14ac:dyDescent="0.25">
      <c r="A63" s="84" t="s">
        <v>364</v>
      </c>
      <c r="B63" s="153">
        <v>0</v>
      </c>
      <c r="C63" s="153">
        <v>0</v>
      </c>
      <c r="D63" s="153">
        <f t="shared" ref="D63:D69" si="14">B63+C63</f>
        <v>0</v>
      </c>
      <c r="E63" s="153">
        <v>0</v>
      </c>
      <c r="F63" s="153">
        <v>0</v>
      </c>
      <c r="G63" s="74">
        <f>D63-E63</f>
        <v>0</v>
      </c>
    </row>
    <row r="64" spans="1:7" x14ac:dyDescent="0.25">
      <c r="A64" s="84" t="s">
        <v>365</v>
      </c>
      <c r="B64" s="153">
        <v>0</v>
      </c>
      <c r="C64" s="153">
        <v>0</v>
      </c>
      <c r="D64" s="153">
        <f t="shared" si="14"/>
        <v>0</v>
      </c>
      <c r="E64" s="153">
        <v>0</v>
      </c>
      <c r="F64" s="153">
        <v>0</v>
      </c>
      <c r="G64" s="74">
        <f t="shared" ref="G64:G70" si="15">D64-E64</f>
        <v>0</v>
      </c>
    </row>
    <row r="65" spans="1:7" x14ac:dyDescent="0.25">
      <c r="A65" s="84" t="s">
        <v>366</v>
      </c>
      <c r="B65" s="153">
        <v>0</v>
      </c>
      <c r="C65" s="153">
        <v>0</v>
      </c>
      <c r="D65" s="153">
        <f t="shared" si="14"/>
        <v>0</v>
      </c>
      <c r="E65" s="153">
        <v>0</v>
      </c>
      <c r="F65" s="153">
        <v>0</v>
      </c>
      <c r="G65" s="74">
        <f t="shared" si="15"/>
        <v>0</v>
      </c>
    </row>
    <row r="66" spans="1:7" x14ac:dyDescent="0.25">
      <c r="A66" s="84" t="s">
        <v>367</v>
      </c>
      <c r="B66" s="153">
        <v>0</v>
      </c>
      <c r="C66" s="153">
        <v>0</v>
      </c>
      <c r="D66" s="153">
        <f t="shared" si="14"/>
        <v>0</v>
      </c>
      <c r="E66" s="153">
        <v>0</v>
      </c>
      <c r="F66" s="153">
        <v>0</v>
      </c>
      <c r="G66" s="74">
        <f t="shared" si="15"/>
        <v>0</v>
      </c>
    </row>
    <row r="67" spans="1:7" x14ac:dyDescent="0.25">
      <c r="A67" s="84" t="s">
        <v>368</v>
      </c>
      <c r="B67" s="153">
        <v>0</v>
      </c>
      <c r="C67" s="153">
        <v>0</v>
      </c>
      <c r="D67" s="153">
        <f t="shared" si="14"/>
        <v>0</v>
      </c>
      <c r="E67" s="153">
        <v>0</v>
      </c>
      <c r="F67" s="153">
        <v>0</v>
      </c>
      <c r="G67" s="74">
        <f t="shared" si="15"/>
        <v>0</v>
      </c>
    </row>
    <row r="68" spans="1:7" x14ac:dyDescent="0.25">
      <c r="A68" s="84" t="s">
        <v>369</v>
      </c>
      <c r="B68" s="153">
        <v>0</v>
      </c>
      <c r="C68" s="153">
        <v>0</v>
      </c>
      <c r="D68" s="153">
        <f t="shared" si="14"/>
        <v>0</v>
      </c>
      <c r="E68" s="153">
        <v>0</v>
      </c>
      <c r="F68" s="153">
        <v>0</v>
      </c>
      <c r="G68" s="74">
        <f t="shared" si="15"/>
        <v>0</v>
      </c>
    </row>
    <row r="69" spans="1:7" x14ac:dyDescent="0.25">
      <c r="A69" s="84" t="s">
        <v>370</v>
      </c>
      <c r="B69" s="153">
        <v>0</v>
      </c>
      <c r="C69" s="153">
        <v>0</v>
      </c>
      <c r="D69" s="153">
        <f t="shared" si="14"/>
        <v>0</v>
      </c>
      <c r="E69" s="153">
        <v>0</v>
      </c>
      <c r="F69" s="153">
        <v>0</v>
      </c>
      <c r="G69" s="74">
        <f t="shared" si="15"/>
        <v>0</v>
      </c>
    </row>
    <row r="70" spans="1:7" x14ac:dyDescent="0.25">
      <c r="A70" s="84" t="s">
        <v>371</v>
      </c>
      <c r="B70" s="187">
        <v>9212679</v>
      </c>
      <c r="C70" s="257">
        <v>5380306.8399999999</v>
      </c>
      <c r="D70" s="256">
        <v>14592985.84</v>
      </c>
      <c r="E70" s="153">
        <v>0</v>
      </c>
      <c r="F70" s="153">
        <v>0</v>
      </c>
      <c r="G70" s="74">
        <f t="shared" si="15"/>
        <v>14592985.84</v>
      </c>
    </row>
    <row r="71" spans="1:7" x14ac:dyDescent="0.25">
      <c r="A71" s="83" t="s">
        <v>372</v>
      </c>
      <c r="B71" s="82">
        <f t="shared" ref="B71:G71" si="16">SUM(B72:B74)</f>
        <v>0</v>
      </c>
      <c r="C71" s="82">
        <f t="shared" si="16"/>
        <v>1000000</v>
      </c>
      <c r="D71" s="82">
        <f t="shared" si="16"/>
        <v>1000000</v>
      </c>
      <c r="E71" s="182">
        <f t="shared" si="16"/>
        <v>0</v>
      </c>
      <c r="F71" s="182">
        <f t="shared" si="16"/>
        <v>0</v>
      </c>
      <c r="G71" s="82">
        <f t="shared" si="16"/>
        <v>1000000</v>
      </c>
    </row>
    <row r="72" spans="1:7" x14ac:dyDescent="0.25">
      <c r="A72" s="84" t="s">
        <v>373</v>
      </c>
      <c r="B72" s="74">
        <v>0</v>
      </c>
      <c r="C72" s="74">
        <v>0</v>
      </c>
      <c r="D72" s="74">
        <v>0</v>
      </c>
      <c r="E72" s="153">
        <v>0</v>
      </c>
      <c r="F72" s="153">
        <v>0</v>
      </c>
      <c r="G72" s="74">
        <f>D72-E72</f>
        <v>0</v>
      </c>
    </row>
    <row r="73" spans="1:7" x14ac:dyDescent="0.25">
      <c r="A73" s="84" t="s">
        <v>374</v>
      </c>
      <c r="B73" s="74">
        <v>0</v>
      </c>
      <c r="C73" s="74">
        <v>0</v>
      </c>
      <c r="D73" s="74">
        <v>0</v>
      </c>
      <c r="E73" s="153">
        <v>0</v>
      </c>
      <c r="F73" s="153">
        <v>0</v>
      </c>
      <c r="G73" s="74">
        <f t="shared" ref="G73:G74" si="17">D73-E73</f>
        <v>0</v>
      </c>
    </row>
    <row r="74" spans="1:7" x14ac:dyDescent="0.25">
      <c r="A74" s="84" t="s">
        <v>375</v>
      </c>
      <c r="B74" s="74">
        <v>0</v>
      </c>
      <c r="C74" s="259">
        <v>1000000</v>
      </c>
      <c r="D74" s="258">
        <v>1000000</v>
      </c>
      <c r="E74" s="153">
        <v>0</v>
      </c>
      <c r="F74" s="153">
        <v>0</v>
      </c>
      <c r="G74" s="74">
        <f t="shared" si="17"/>
        <v>1000000</v>
      </c>
    </row>
    <row r="75" spans="1:7" x14ac:dyDescent="0.25">
      <c r="A75" s="83" t="s">
        <v>376</v>
      </c>
      <c r="B75" s="82">
        <f t="shared" ref="B75:G75" si="18">SUM(B76:B82)</f>
        <v>0</v>
      </c>
      <c r="C75" s="82">
        <f t="shared" si="18"/>
        <v>0</v>
      </c>
      <c r="D75" s="82">
        <f t="shared" si="18"/>
        <v>0</v>
      </c>
      <c r="E75" s="182">
        <f t="shared" si="18"/>
        <v>0</v>
      </c>
      <c r="F75" s="182">
        <f t="shared" si="18"/>
        <v>0</v>
      </c>
      <c r="G75" s="82">
        <f t="shared" si="18"/>
        <v>0</v>
      </c>
    </row>
    <row r="76" spans="1:7" x14ac:dyDescent="0.25">
      <c r="A76" s="84" t="s">
        <v>377</v>
      </c>
      <c r="B76" s="74">
        <v>0</v>
      </c>
      <c r="C76" s="74">
        <v>0</v>
      </c>
      <c r="D76" s="74">
        <v>0</v>
      </c>
      <c r="E76" s="153">
        <v>0</v>
      </c>
      <c r="F76" s="153">
        <v>0</v>
      </c>
      <c r="G76" s="74">
        <f>D76-E76</f>
        <v>0</v>
      </c>
    </row>
    <row r="77" spans="1:7" x14ac:dyDescent="0.25">
      <c r="A77" s="84" t="s">
        <v>378</v>
      </c>
      <c r="B77" s="74">
        <v>0</v>
      </c>
      <c r="C77" s="74">
        <v>0</v>
      </c>
      <c r="D77" s="74">
        <v>0</v>
      </c>
      <c r="E77" s="153">
        <v>0</v>
      </c>
      <c r="F77" s="153">
        <v>0</v>
      </c>
      <c r="G77" s="74">
        <f t="shared" ref="G77:G82" si="19">D77-E77</f>
        <v>0</v>
      </c>
    </row>
    <row r="78" spans="1:7" x14ac:dyDescent="0.25">
      <c r="A78" s="84" t="s">
        <v>379</v>
      </c>
      <c r="B78" s="74">
        <v>0</v>
      </c>
      <c r="C78" s="74">
        <v>0</v>
      </c>
      <c r="D78" s="74">
        <v>0</v>
      </c>
      <c r="E78" s="153">
        <v>0</v>
      </c>
      <c r="F78" s="153">
        <v>0</v>
      </c>
      <c r="G78" s="74">
        <f t="shared" si="19"/>
        <v>0</v>
      </c>
    </row>
    <row r="79" spans="1:7" x14ac:dyDescent="0.25">
      <c r="A79" s="84" t="s">
        <v>380</v>
      </c>
      <c r="B79" s="74">
        <v>0</v>
      </c>
      <c r="C79" s="74">
        <v>0</v>
      </c>
      <c r="D79" s="74">
        <v>0</v>
      </c>
      <c r="E79" s="153">
        <v>0</v>
      </c>
      <c r="F79" s="153">
        <v>0</v>
      </c>
      <c r="G79" s="74">
        <f t="shared" si="19"/>
        <v>0</v>
      </c>
    </row>
    <row r="80" spans="1:7" x14ac:dyDescent="0.25">
      <c r="A80" s="84" t="s">
        <v>381</v>
      </c>
      <c r="B80" s="74">
        <v>0</v>
      </c>
      <c r="C80" s="74">
        <v>0</v>
      </c>
      <c r="D80" s="74">
        <v>0</v>
      </c>
      <c r="E80" s="153">
        <v>0</v>
      </c>
      <c r="F80" s="153">
        <v>0</v>
      </c>
      <c r="G80" s="74">
        <f t="shared" si="19"/>
        <v>0</v>
      </c>
    </row>
    <row r="81" spans="1:7" x14ac:dyDescent="0.25">
      <c r="A81" s="84" t="s">
        <v>382</v>
      </c>
      <c r="B81" s="74">
        <v>0</v>
      </c>
      <c r="C81" s="74">
        <v>0</v>
      </c>
      <c r="D81" s="74">
        <v>0</v>
      </c>
      <c r="E81" s="153">
        <v>0</v>
      </c>
      <c r="F81" s="153">
        <v>0</v>
      </c>
      <c r="G81" s="74">
        <f t="shared" si="19"/>
        <v>0</v>
      </c>
    </row>
    <row r="82" spans="1:7" x14ac:dyDescent="0.25">
      <c r="A82" s="84" t="s">
        <v>383</v>
      </c>
      <c r="B82" s="74">
        <v>0</v>
      </c>
      <c r="C82" s="74">
        <v>0</v>
      </c>
      <c r="D82" s="74">
        <v>0</v>
      </c>
      <c r="E82" s="153">
        <v>0</v>
      </c>
      <c r="F82" s="153">
        <v>0</v>
      </c>
      <c r="G82" s="74">
        <f t="shared" si="19"/>
        <v>0</v>
      </c>
    </row>
    <row r="83" spans="1:7" x14ac:dyDescent="0.25">
      <c r="A83" s="85"/>
      <c r="B83" s="74"/>
      <c r="C83" s="74"/>
      <c r="D83" s="74"/>
      <c r="E83" s="153"/>
      <c r="F83" s="153"/>
      <c r="G83" s="74"/>
    </row>
    <row r="84" spans="1:7" x14ac:dyDescent="0.25">
      <c r="A84" s="28" t="s">
        <v>384</v>
      </c>
      <c r="B84" s="182">
        <f t="shared" ref="B84:G84" si="20">SUM(B85,B93,B103,B113,B123,B133,B137,B146,B150)</f>
        <v>239083794</v>
      </c>
      <c r="C84" s="182">
        <f t="shared" si="20"/>
        <v>45871241.75</v>
      </c>
      <c r="D84" s="182">
        <f t="shared" si="20"/>
        <v>284955035.75</v>
      </c>
      <c r="E84" s="182">
        <f t="shared" si="20"/>
        <v>71445048.989999995</v>
      </c>
      <c r="F84" s="182">
        <f t="shared" si="20"/>
        <v>71445048.989999995</v>
      </c>
      <c r="G84" s="182">
        <f t="shared" si="20"/>
        <v>213509986.75999999</v>
      </c>
    </row>
    <row r="85" spans="1:7" x14ac:dyDescent="0.25">
      <c r="A85" s="83" t="s">
        <v>311</v>
      </c>
      <c r="B85" s="182">
        <f t="shared" ref="B85:G85" si="21">SUM(B86:B92)</f>
        <v>3418404.33</v>
      </c>
      <c r="C85" s="182">
        <f t="shared" si="21"/>
        <v>0</v>
      </c>
      <c r="D85" s="182">
        <f t="shared" si="21"/>
        <v>3418404.33</v>
      </c>
      <c r="E85" s="182">
        <f t="shared" si="21"/>
        <v>227908.56</v>
      </c>
      <c r="F85" s="182">
        <f t="shared" si="21"/>
        <v>227908.56</v>
      </c>
      <c r="G85" s="182">
        <f t="shared" si="21"/>
        <v>3190495.77</v>
      </c>
    </row>
    <row r="86" spans="1:7" x14ac:dyDescent="0.25">
      <c r="A86" s="84" t="s">
        <v>312</v>
      </c>
      <c r="B86" s="184">
        <v>0</v>
      </c>
      <c r="C86" s="184">
        <v>0</v>
      </c>
      <c r="D86" s="153">
        <f t="shared" ref="D86:D148" si="22">B86+C86</f>
        <v>0</v>
      </c>
      <c r="E86" s="204">
        <v>0</v>
      </c>
      <c r="F86" s="204">
        <v>0</v>
      </c>
      <c r="G86" s="153">
        <f>D86-E86</f>
        <v>0</v>
      </c>
    </row>
    <row r="87" spans="1:7" x14ac:dyDescent="0.25">
      <c r="A87" s="84" t="s">
        <v>313</v>
      </c>
      <c r="B87" s="184">
        <v>0</v>
      </c>
      <c r="C87" s="184">
        <v>0</v>
      </c>
      <c r="D87" s="153">
        <f t="shared" si="22"/>
        <v>0</v>
      </c>
      <c r="E87" s="204">
        <v>0</v>
      </c>
      <c r="F87" s="204">
        <v>0</v>
      </c>
      <c r="G87" s="153">
        <f t="shared" ref="G87:G92" si="23">D87-E87</f>
        <v>0</v>
      </c>
    </row>
    <row r="88" spans="1:7" x14ac:dyDescent="0.25">
      <c r="A88" s="84" t="s">
        <v>314</v>
      </c>
      <c r="B88" s="183">
        <v>3418404.33</v>
      </c>
      <c r="C88" s="183">
        <v>0</v>
      </c>
      <c r="D88" s="153">
        <f t="shared" si="22"/>
        <v>3418404.33</v>
      </c>
      <c r="E88" s="260">
        <v>227908.56</v>
      </c>
      <c r="F88" s="260">
        <v>227908.56</v>
      </c>
      <c r="G88" s="153">
        <f t="shared" si="23"/>
        <v>3190495.77</v>
      </c>
    </row>
    <row r="89" spans="1:7" x14ac:dyDescent="0.25">
      <c r="A89" s="84" t="s">
        <v>315</v>
      </c>
      <c r="B89" s="188">
        <v>0</v>
      </c>
      <c r="C89" s="188">
        <v>0</v>
      </c>
      <c r="D89" s="153">
        <f t="shared" si="22"/>
        <v>0</v>
      </c>
      <c r="E89" s="204">
        <v>0</v>
      </c>
      <c r="F89" s="204">
        <v>0</v>
      </c>
      <c r="G89" s="74">
        <f t="shared" si="23"/>
        <v>0</v>
      </c>
    </row>
    <row r="90" spans="1:7" x14ac:dyDescent="0.25">
      <c r="A90" s="84" t="s">
        <v>316</v>
      </c>
      <c r="B90" s="188">
        <v>0</v>
      </c>
      <c r="C90" s="188">
        <v>0</v>
      </c>
      <c r="D90" s="153">
        <f t="shared" si="22"/>
        <v>0</v>
      </c>
      <c r="E90" s="204">
        <v>0</v>
      </c>
      <c r="F90" s="204">
        <v>0</v>
      </c>
      <c r="G90" s="74">
        <f t="shared" si="23"/>
        <v>0</v>
      </c>
    </row>
    <row r="91" spans="1:7" x14ac:dyDescent="0.25">
      <c r="A91" s="84" t="s">
        <v>317</v>
      </c>
      <c r="B91" s="188">
        <v>0</v>
      </c>
      <c r="C91" s="188">
        <v>0</v>
      </c>
      <c r="D91" s="153">
        <f t="shared" si="22"/>
        <v>0</v>
      </c>
      <c r="E91" s="204">
        <v>0</v>
      </c>
      <c r="F91" s="204">
        <v>0</v>
      </c>
      <c r="G91" s="74">
        <f t="shared" si="23"/>
        <v>0</v>
      </c>
    </row>
    <row r="92" spans="1:7" x14ac:dyDescent="0.25">
      <c r="A92" s="84" t="s">
        <v>318</v>
      </c>
      <c r="B92" s="188">
        <v>0</v>
      </c>
      <c r="C92" s="188">
        <v>0</v>
      </c>
      <c r="D92" s="153">
        <f t="shared" si="22"/>
        <v>0</v>
      </c>
      <c r="E92" s="204">
        <v>0</v>
      </c>
      <c r="F92" s="204">
        <v>0</v>
      </c>
      <c r="G92" s="74">
        <f t="shared" si="23"/>
        <v>0</v>
      </c>
    </row>
    <row r="93" spans="1:7" x14ac:dyDescent="0.25">
      <c r="A93" s="83" t="s">
        <v>319</v>
      </c>
      <c r="B93" s="182">
        <f t="shared" ref="B93:G93" si="24">SUM(B94:B102)</f>
        <v>32637106.829999998</v>
      </c>
      <c r="C93" s="182">
        <f t="shared" si="24"/>
        <v>2169107.8099999996</v>
      </c>
      <c r="D93" s="182">
        <f t="shared" si="24"/>
        <v>34806214.639999993</v>
      </c>
      <c r="E93" s="182">
        <f t="shared" si="24"/>
        <v>11401976.600000001</v>
      </c>
      <c r="F93" s="182">
        <f t="shared" si="24"/>
        <v>11401976.600000001</v>
      </c>
      <c r="G93" s="82">
        <f t="shared" si="24"/>
        <v>23404238.039999999</v>
      </c>
    </row>
    <row r="94" spans="1:7" x14ac:dyDescent="0.25">
      <c r="A94" s="84" t="s">
        <v>320</v>
      </c>
      <c r="B94" s="262">
        <v>1682774.05</v>
      </c>
      <c r="C94" s="262">
        <v>388432.88</v>
      </c>
      <c r="D94" s="261">
        <v>2071206.9300000002</v>
      </c>
      <c r="E94" s="263">
        <v>338931.44</v>
      </c>
      <c r="F94" s="263">
        <v>338931.44</v>
      </c>
      <c r="G94" s="74">
        <f>D94-E94</f>
        <v>1732275.4900000002</v>
      </c>
    </row>
    <row r="95" spans="1:7" x14ac:dyDescent="0.25">
      <c r="A95" s="84" t="s">
        <v>321</v>
      </c>
      <c r="B95" s="262">
        <v>941851</v>
      </c>
      <c r="C95" s="262">
        <v>-37000</v>
      </c>
      <c r="D95" s="261">
        <v>904851</v>
      </c>
      <c r="E95" s="263">
        <v>10348.86</v>
      </c>
      <c r="F95" s="263">
        <v>10348.86</v>
      </c>
      <c r="G95" s="74">
        <f t="shared" ref="G95:G102" si="25">D95-E95</f>
        <v>894502.14</v>
      </c>
    </row>
    <row r="96" spans="1:7" x14ac:dyDescent="0.25">
      <c r="A96" s="84" t="s">
        <v>322</v>
      </c>
      <c r="B96" s="262">
        <v>11723.01</v>
      </c>
      <c r="C96" s="262">
        <v>3000</v>
      </c>
      <c r="D96" s="261">
        <v>14723.01</v>
      </c>
      <c r="E96" s="263">
        <v>0</v>
      </c>
      <c r="F96" s="263">
        <v>0</v>
      </c>
      <c r="G96" s="74">
        <f t="shared" si="25"/>
        <v>14723.01</v>
      </c>
    </row>
    <row r="97" spans="1:7" x14ac:dyDescent="0.25">
      <c r="A97" s="84" t="s">
        <v>323</v>
      </c>
      <c r="B97" s="262">
        <v>2930051</v>
      </c>
      <c r="C97" s="262">
        <v>1347819</v>
      </c>
      <c r="D97" s="261">
        <v>4277870</v>
      </c>
      <c r="E97" s="263">
        <v>409879.05</v>
      </c>
      <c r="F97" s="263">
        <v>409879.05</v>
      </c>
      <c r="G97" s="74">
        <f t="shared" si="25"/>
        <v>3867990.95</v>
      </c>
    </row>
    <row r="98" spans="1:7" x14ac:dyDescent="0.25">
      <c r="A98" s="86" t="s">
        <v>324</v>
      </c>
      <c r="B98" s="262">
        <v>549500</v>
      </c>
      <c r="C98" s="262">
        <v>-70000</v>
      </c>
      <c r="D98" s="261">
        <v>479500</v>
      </c>
      <c r="E98" s="263">
        <v>7880.8</v>
      </c>
      <c r="F98" s="263">
        <v>7880.8</v>
      </c>
      <c r="G98" s="74">
        <f t="shared" si="25"/>
        <v>471619.2</v>
      </c>
    </row>
    <row r="99" spans="1:7" x14ac:dyDescent="0.25">
      <c r="A99" s="84" t="s">
        <v>325</v>
      </c>
      <c r="B99" s="262">
        <v>17124685.989999998</v>
      </c>
      <c r="C99" s="262">
        <v>-89139.3</v>
      </c>
      <c r="D99" s="261">
        <v>17035546.689999998</v>
      </c>
      <c r="E99" s="263">
        <v>9098610.9399999995</v>
      </c>
      <c r="F99" s="263">
        <v>9098610.9399999995</v>
      </c>
      <c r="G99" s="74">
        <f t="shared" si="25"/>
        <v>7936935.7499999981</v>
      </c>
    </row>
    <row r="100" spans="1:7" x14ac:dyDescent="0.25">
      <c r="A100" s="84" t="s">
        <v>326</v>
      </c>
      <c r="B100" s="262">
        <v>3875154.77</v>
      </c>
      <c r="C100" s="262">
        <v>338195.23</v>
      </c>
      <c r="D100" s="261">
        <v>4213350</v>
      </c>
      <c r="E100" s="263">
        <v>76264.009999999995</v>
      </c>
      <c r="F100" s="263">
        <v>76264.009999999995</v>
      </c>
      <c r="G100" s="74">
        <f t="shared" si="25"/>
        <v>4137085.99</v>
      </c>
    </row>
    <row r="101" spans="1:7" x14ac:dyDescent="0.25">
      <c r="A101" s="84" t="s">
        <v>327</v>
      </c>
      <c r="B101" s="262">
        <v>1050000</v>
      </c>
      <c r="C101" s="262">
        <v>190312</v>
      </c>
      <c r="D101" s="261">
        <v>1240312</v>
      </c>
      <c r="E101" s="263">
        <v>187989.96</v>
      </c>
      <c r="F101" s="263">
        <v>187989.96</v>
      </c>
      <c r="G101" s="74">
        <f t="shared" si="25"/>
        <v>1052322.04</v>
      </c>
    </row>
    <row r="102" spans="1:7" x14ac:dyDescent="0.25">
      <c r="A102" s="84" t="s">
        <v>328</v>
      </c>
      <c r="B102" s="262">
        <v>4471367.01</v>
      </c>
      <c r="C102" s="262">
        <v>97488</v>
      </c>
      <c r="D102" s="261">
        <v>4568855.01</v>
      </c>
      <c r="E102" s="263">
        <v>1272071.54</v>
      </c>
      <c r="F102" s="263">
        <v>1272071.54</v>
      </c>
      <c r="G102" s="74">
        <f t="shared" si="25"/>
        <v>3296783.4699999997</v>
      </c>
    </row>
    <row r="103" spans="1:7" x14ac:dyDescent="0.25">
      <c r="A103" s="83" t="s">
        <v>329</v>
      </c>
      <c r="B103" s="182">
        <f t="shared" ref="B103:G103" si="26">SUM(B104:B112)</f>
        <v>30098487.600000001</v>
      </c>
      <c r="C103" s="182">
        <f t="shared" si="26"/>
        <v>12862249.869999999</v>
      </c>
      <c r="D103" s="182">
        <f t="shared" si="26"/>
        <v>42960737.469999999</v>
      </c>
      <c r="E103" s="182">
        <f t="shared" si="26"/>
        <v>17895725.659999996</v>
      </c>
      <c r="F103" s="182">
        <f t="shared" si="26"/>
        <v>17895725.659999996</v>
      </c>
      <c r="G103" s="82">
        <f t="shared" si="26"/>
        <v>25065011.809999999</v>
      </c>
    </row>
    <row r="104" spans="1:7" x14ac:dyDescent="0.25">
      <c r="A104" s="84" t="s">
        <v>330</v>
      </c>
      <c r="B104" s="265">
        <v>19608104.699999999</v>
      </c>
      <c r="C104" s="265">
        <v>6604334</v>
      </c>
      <c r="D104" s="264">
        <v>26212438.699999999</v>
      </c>
      <c r="E104" s="266">
        <v>12471734.66</v>
      </c>
      <c r="F104" s="266">
        <v>12471734.66</v>
      </c>
      <c r="G104" s="74">
        <f>D104-E104</f>
        <v>13740704.039999999</v>
      </c>
    </row>
    <row r="105" spans="1:7" x14ac:dyDescent="0.25">
      <c r="A105" s="84" t="s">
        <v>331</v>
      </c>
      <c r="B105" s="265">
        <v>1347755.35</v>
      </c>
      <c r="C105" s="265">
        <v>74976.100000000006</v>
      </c>
      <c r="D105" s="264">
        <v>1422731.4500000002</v>
      </c>
      <c r="E105" s="266">
        <v>87126.62</v>
      </c>
      <c r="F105" s="266">
        <v>87126.62</v>
      </c>
      <c r="G105" s="74">
        <f t="shared" ref="G105:G112" si="27">D105-E105</f>
        <v>1335604.83</v>
      </c>
    </row>
    <row r="106" spans="1:7" x14ac:dyDescent="0.25">
      <c r="A106" s="84" t="s">
        <v>332</v>
      </c>
      <c r="B106" s="265">
        <v>3086601.11</v>
      </c>
      <c r="C106" s="265">
        <v>5370591.7699999996</v>
      </c>
      <c r="D106" s="264">
        <v>8457192.879999999</v>
      </c>
      <c r="E106" s="266">
        <v>2052072.28</v>
      </c>
      <c r="F106" s="266">
        <v>2052072.28</v>
      </c>
      <c r="G106" s="74">
        <f t="shared" si="27"/>
        <v>6405120.5999999987</v>
      </c>
    </row>
    <row r="107" spans="1:7" x14ac:dyDescent="0.25">
      <c r="A107" s="84" t="s">
        <v>333</v>
      </c>
      <c r="B107" s="265">
        <v>2815000</v>
      </c>
      <c r="C107" s="265">
        <v>300000</v>
      </c>
      <c r="D107" s="264">
        <v>3115000</v>
      </c>
      <c r="E107" s="266">
        <v>2538679.54</v>
      </c>
      <c r="F107" s="266">
        <v>2538679.54</v>
      </c>
      <c r="G107" s="74">
        <f t="shared" si="27"/>
        <v>576320.46</v>
      </c>
    </row>
    <row r="108" spans="1:7" x14ac:dyDescent="0.25">
      <c r="A108" s="84" t="s">
        <v>334</v>
      </c>
      <c r="B108" s="265">
        <v>2638440.44</v>
      </c>
      <c r="C108" s="265">
        <v>147060</v>
      </c>
      <c r="D108" s="264">
        <v>2785500.44</v>
      </c>
      <c r="E108" s="266">
        <v>553431.36</v>
      </c>
      <c r="F108" s="266">
        <v>553431.36</v>
      </c>
      <c r="G108" s="74">
        <f t="shared" si="27"/>
        <v>2232069.08</v>
      </c>
    </row>
    <row r="109" spans="1:7" x14ac:dyDescent="0.25">
      <c r="A109" s="84" t="s">
        <v>335</v>
      </c>
      <c r="B109" s="265">
        <v>115000</v>
      </c>
      <c r="C109" s="265">
        <v>111500</v>
      </c>
      <c r="D109" s="264">
        <v>226500</v>
      </c>
      <c r="E109" s="266">
        <v>3750</v>
      </c>
      <c r="F109" s="266">
        <v>3750</v>
      </c>
      <c r="G109" s="74">
        <f t="shared" si="27"/>
        <v>222750</v>
      </c>
    </row>
    <row r="110" spans="1:7" x14ac:dyDescent="0.25">
      <c r="A110" s="84" t="s">
        <v>336</v>
      </c>
      <c r="B110" s="265">
        <v>98886</v>
      </c>
      <c r="C110" s="265">
        <v>-23000</v>
      </c>
      <c r="D110" s="264">
        <v>75886</v>
      </c>
      <c r="E110" s="266">
        <v>10088</v>
      </c>
      <c r="F110" s="266">
        <v>10088</v>
      </c>
      <c r="G110" s="74">
        <f t="shared" si="27"/>
        <v>65798</v>
      </c>
    </row>
    <row r="111" spans="1:7" x14ac:dyDescent="0.25">
      <c r="A111" s="84" t="s">
        <v>337</v>
      </c>
      <c r="B111" s="265">
        <v>0</v>
      </c>
      <c r="C111" s="265">
        <v>157100</v>
      </c>
      <c r="D111" s="264">
        <v>157100</v>
      </c>
      <c r="E111" s="266">
        <v>96611.199999999997</v>
      </c>
      <c r="F111" s="266">
        <v>96611.199999999997</v>
      </c>
      <c r="G111" s="74">
        <f t="shared" si="27"/>
        <v>60488.800000000003</v>
      </c>
    </row>
    <row r="112" spans="1:7" x14ac:dyDescent="0.25">
      <c r="A112" s="84" t="s">
        <v>338</v>
      </c>
      <c r="B112" s="265">
        <v>388700</v>
      </c>
      <c r="C112" s="265">
        <v>119688</v>
      </c>
      <c r="D112" s="264">
        <v>508388</v>
      </c>
      <c r="E112" s="266">
        <v>82232</v>
      </c>
      <c r="F112" s="266">
        <v>82232</v>
      </c>
      <c r="G112" s="74">
        <f t="shared" si="27"/>
        <v>426156</v>
      </c>
    </row>
    <row r="113" spans="1:7" x14ac:dyDescent="0.25">
      <c r="A113" s="83" t="s">
        <v>339</v>
      </c>
      <c r="B113" s="182">
        <f t="shared" ref="B113:G113" si="28">SUM(B114:B122)</f>
        <v>8900000</v>
      </c>
      <c r="C113" s="182">
        <f t="shared" si="28"/>
        <v>29190833.280000001</v>
      </c>
      <c r="D113" s="182">
        <f t="shared" si="28"/>
        <v>38090833.280000001</v>
      </c>
      <c r="E113" s="182">
        <f t="shared" si="28"/>
        <v>11476170.59</v>
      </c>
      <c r="F113" s="182">
        <f t="shared" si="28"/>
        <v>11476170.59</v>
      </c>
      <c r="G113" s="82">
        <f t="shared" si="28"/>
        <v>26614662.689999998</v>
      </c>
    </row>
    <row r="114" spans="1:7" x14ac:dyDescent="0.25">
      <c r="A114" s="84" t="s">
        <v>340</v>
      </c>
      <c r="B114" s="268">
        <v>7000000</v>
      </c>
      <c r="C114" s="268">
        <v>0</v>
      </c>
      <c r="D114" s="267">
        <v>7000000</v>
      </c>
      <c r="E114" s="270">
        <v>7000000</v>
      </c>
      <c r="F114" s="270">
        <v>7000000</v>
      </c>
      <c r="G114" s="74">
        <f>D114-E114</f>
        <v>0</v>
      </c>
    </row>
    <row r="115" spans="1:7" x14ac:dyDescent="0.25">
      <c r="A115" s="84" t="s">
        <v>341</v>
      </c>
      <c r="B115" s="268">
        <v>100000</v>
      </c>
      <c r="C115" s="268">
        <v>36350</v>
      </c>
      <c r="D115" s="267">
        <v>136350</v>
      </c>
      <c r="E115" s="270">
        <v>0</v>
      </c>
      <c r="F115" s="270">
        <v>0</v>
      </c>
      <c r="G115" s="74">
        <f t="shared" ref="G115:G122" si="29">D115-E115</f>
        <v>136350</v>
      </c>
    </row>
    <row r="116" spans="1:7" x14ac:dyDescent="0.25">
      <c r="A116" s="84" t="s">
        <v>342</v>
      </c>
      <c r="B116" s="268">
        <v>0</v>
      </c>
      <c r="C116" s="268">
        <v>11013588.99</v>
      </c>
      <c r="D116" s="267">
        <v>11013588.99</v>
      </c>
      <c r="E116" s="270">
        <v>356872.5</v>
      </c>
      <c r="F116" s="270">
        <v>356872.5</v>
      </c>
      <c r="G116" s="74">
        <f t="shared" si="29"/>
        <v>10656716.49</v>
      </c>
    </row>
    <row r="117" spans="1:7" x14ac:dyDescent="0.25">
      <c r="A117" s="84" t="s">
        <v>343</v>
      </c>
      <c r="B117" s="268">
        <v>1800000</v>
      </c>
      <c r="C117" s="268">
        <v>18140894.289999999</v>
      </c>
      <c r="D117" s="267">
        <v>19940894.289999999</v>
      </c>
      <c r="E117" s="270">
        <v>4119298.09</v>
      </c>
      <c r="F117" s="270">
        <v>4119298.09</v>
      </c>
      <c r="G117" s="74">
        <f t="shared" si="29"/>
        <v>15821596.199999999</v>
      </c>
    </row>
    <row r="118" spans="1:7" x14ac:dyDescent="0.25">
      <c r="A118" s="84" t="s">
        <v>344</v>
      </c>
      <c r="B118" s="267">
        <v>0</v>
      </c>
      <c r="C118" s="267">
        <v>0</v>
      </c>
      <c r="D118" s="267">
        <v>0</v>
      </c>
      <c r="E118" s="269">
        <v>0</v>
      </c>
      <c r="F118" s="269">
        <v>0</v>
      </c>
      <c r="G118" s="74">
        <f t="shared" si="29"/>
        <v>0</v>
      </c>
    </row>
    <row r="119" spans="1:7" x14ac:dyDescent="0.25">
      <c r="A119" s="84" t="s">
        <v>345</v>
      </c>
      <c r="B119" s="267">
        <v>0</v>
      </c>
      <c r="C119" s="267">
        <v>0</v>
      </c>
      <c r="D119" s="267">
        <v>0</v>
      </c>
      <c r="E119" s="269">
        <v>0</v>
      </c>
      <c r="F119" s="269">
        <v>0</v>
      </c>
      <c r="G119" s="74">
        <f t="shared" si="29"/>
        <v>0</v>
      </c>
    </row>
    <row r="120" spans="1:7" x14ac:dyDescent="0.25">
      <c r="A120" s="84" t="s">
        <v>346</v>
      </c>
      <c r="B120" s="267">
        <v>0</v>
      </c>
      <c r="C120" s="267">
        <v>0</v>
      </c>
      <c r="D120" s="267">
        <v>0</v>
      </c>
      <c r="E120" s="269">
        <v>0</v>
      </c>
      <c r="F120" s="269">
        <v>0</v>
      </c>
      <c r="G120" s="74">
        <f t="shared" si="29"/>
        <v>0</v>
      </c>
    </row>
    <row r="121" spans="1:7" x14ac:dyDescent="0.25">
      <c r="A121" s="84" t="s">
        <v>347</v>
      </c>
      <c r="B121" s="267">
        <v>0</v>
      </c>
      <c r="C121" s="267">
        <v>0</v>
      </c>
      <c r="D121" s="267">
        <v>0</v>
      </c>
      <c r="E121" s="269">
        <v>0</v>
      </c>
      <c r="F121" s="269">
        <v>0</v>
      </c>
      <c r="G121" s="74">
        <f t="shared" si="29"/>
        <v>0</v>
      </c>
    </row>
    <row r="122" spans="1:7" x14ac:dyDescent="0.25">
      <c r="A122" s="84" t="s">
        <v>348</v>
      </c>
      <c r="B122" s="267">
        <v>0</v>
      </c>
      <c r="C122" s="267">
        <v>0</v>
      </c>
      <c r="D122" s="267">
        <v>0</v>
      </c>
      <c r="E122" s="269">
        <v>0</v>
      </c>
      <c r="F122" s="269">
        <v>0</v>
      </c>
      <c r="G122" s="74">
        <f t="shared" si="29"/>
        <v>0</v>
      </c>
    </row>
    <row r="123" spans="1:7" x14ac:dyDescent="0.25">
      <c r="A123" s="83" t="s">
        <v>349</v>
      </c>
      <c r="B123" s="182">
        <f t="shared" ref="B123:G123" si="30">SUM(B124:B132)</f>
        <v>22167450</v>
      </c>
      <c r="C123" s="182">
        <f t="shared" si="30"/>
        <v>-371330</v>
      </c>
      <c r="D123" s="182">
        <f t="shared" si="30"/>
        <v>21796120</v>
      </c>
      <c r="E123" s="182">
        <f t="shared" si="30"/>
        <v>504769.98</v>
      </c>
      <c r="F123" s="182">
        <f t="shared" si="30"/>
        <v>504769.98</v>
      </c>
      <c r="G123" s="82">
        <f t="shared" si="30"/>
        <v>21291350.02</v>
      </c>
    </row>
    <row r="124" spans="1:7" x14ac:dyDescent="0.25">
      <c r="A124" s="84" t="s">
        <v>350</v>
      </c>
      <c r="B124" s="272">
        <v>444050</v>
      </c>
      <c r="C124" s="272">
        <v>1213500</v>
      </c>
      <c r="D124" s="271">
        <v>1657550</v>
      </c>
      <c r="E124" s="274">
        <v>232000</v>
      </c>
      <c r="F124" s="274">
        <v>232000</v>
      </c>
      <c r="G124" s="74">
        <f>D124-E124</f>
        <v>1425550</v>
      </c>
    </row>
    <row r="125" spans="1:7" x14ac:dyDescent="0.25">
      <c r="A125" s="84" t="s">
        <v>351</v>
      </c>
      <c r="B125" s="272">
        <v>408000</v>
      </c>
      <c r="C125" s="272">
        <v>527000</v>
      </c>
      <c r="D125" s="271">
        <v>935000</v>
      </c>
      <c r="E125" s="274">
        <v>0</v>
      </c>
      <c r="F125" s="274">
        <v>0</v>
      </c>
      <c r="G125" s="74">
        <f t="shared" ref="G125:G132" si="31">D125-E125</f>
        <v>935000</v>
      </c>
    </row>
    <row r="126" spans="1:7" x14ac:dyDescent="0.25">
      <c r="A126" s="84" t="s">
        <v>352</v>
      </c>
      <c r="B126" s="272">
        <v>125000</v>
      </c>
      <c r="C126" s="272">
        <v>0</v>
      </c>
      <c r="D126" s="271">
        <v>125000</v>
      </c>
      <c r="E126" s="274">
        <v>0</v>
      </c>
      <c r="F126" s="274">
        <v>0</v>
      </c>
      <c r="G126" s="74">
        <f t="shared" si="31"/>
        <v>125000</v>
      </c>
    </row>
    <row r="127" spans="1:7" x14ac:dyDescent="0.25">
      <c r="A127" s="84" t="s">
        <v>353</v>
      </c>
      <c r="B127" s="272">
        <v>17800000</v>
      </c>
      <c r="C127" s="272">
        <v>-822900</v>
      </c>
      <c r="D127" s="271">
        <v>16977100</v>
      </c>
      <c r="E127" s="274">
        <v>0</v>
      </c>
      <c r="F127" s="274">
        <v>0</v>
      </c>
      <c r="G127" s="74">
        <f t="shared" si="31"/>
        <v>16977100</v>
      </c>
    </row>
    <row r="128" spans="1:7" x14ac:dyDescent="0.25">
      <c r="A128" s="84" t="s">
        <v>354</v>
      </c>
      <c r="B128" s="271">
        <v>0</v>
      </c>
      <c r="C128" s="271">
        <v>0</v>
      </c>
      <c r="D128" s="271">
        <v>0</v>
      </c>
      <c r="E128" s="273">
        <v>0</v>
      </c>
      <c r="F128" s="273">
        <v>0</v>
      </c>
      <c r="G128" s="74">
        <f t="shared" si="31"/>
        <v>0</v>
      </c>
    </row>
    <row r="129" spans="1:7" x14ac:dyDescent="0.25">
      <c r="A129" s="84" t="s">
        <v>355</v>
      </c>
      <c r="B129" s="272">
        <v>3370400</v>
      </c>
      <c r="C129" s="272">
        <v>-1773000</v>
      </c>
      <c r="D129" s="271">
        <v>1597400</v>
      </c>
      <c r="E129" s="274">
        <v>272769.98</v>
      </c>
      <c r="F129" s="274">
        <v>272769.98</v>
      </c>
      <c r="G129" s="74">
        <f t="shared" si="31"/>
        <v>1324630.02</v>
      </c>
    </row>
    <row r="130" spans="1:7" x14ac:dyDescent="0.25">
      <c r="A130" s="84" t="s">
        <v>356</v>
      </c>
      <c r="B130" s="271">
        <v>0</v>
      </c>
      <c r="C130" s="271">
        <v>0</v>
      </c>
      <c r="D130" s="271">
        <v>0</v>
      </c>
      <c r="E130" s="273">
        <v>0</v>
      </c>
      <c r="F130" s="273">
        <v>0</v>
      </c>
      <c r="G130" s="74">
        <f t="shared" si="31"/>
        <v>0</v>
      </c>
    </row>
    <row r="131" spans="1:7" x14ac:dyDescent="0.25">
      <c r="A131" s="84" t="s">
        <v>357</v>
      </c>
      <c r="B131" s="271">
        <v>0</v>
      </c>
      <c r="C131" s="271">
        <v>0</v>
      </c>
      <c r="D131" s="271">
        <v>0</v>
      </c>
      <c r="E131" s="273">
        <v>0</v>
      </c>
      <c r="F131" s="273">
        <v>0</v>
      </c>
      <c r="G131" s="74">
        <f t="shared" si="31"/>
        <v>0</v>
      </c>
    </row>
    <row r="132" spans="1:7" x14ac:dyDescent="0.25">
      <c r="A132" s="84" t="s">
        <v>358</v>
      </c>
      <c r="B132" s="272">
        <v>20000</v>
      </c>
      <c r="C132" s="272">
        <v>484070</v>
      </c>
      <c r="D132" s="271">
        <v>504070</v>
      </c>
      <c r="E132" s="274">
        <v>0</v>
      </c>
      <c r="F132" s="274">
        <v>0</v>
      </c>
      <c r="G132" s="74">
        <f t="shared" si="31"/>
        <v>504070</v>
      </c>
    </row>
    <row r="133" spans="1:7" x14ac:dyDescent="0.25">
      <c r="A133" s="83" t="s">
        <v>359</v>
      </c>
      <c r="B133" s="82">
        <f t="shared" ref="B133:G133" si="32">SUM(B134:B136)</f>
        <v>0</v>
      </c>
      <c r="C133" s="182">
        <f t="shared" si="32"/>
        <v>141305932.03</v>
      </c>
      <c r="D133" s="182">
        <f t="shared" si="32"/>
        <v>141305932.03</v>
      </c>
      <c r="E133" s="182">
        <f t="shared" si="32"/>
        <v>29938497.600000001</v>
      </c>
      <c r="F133" s="182">
        <f t="shared" si="32"/>
        <v>29938497.600000001</v>
      </c>
      <c r="G133" s="82">
        <f t="shared" si="32"/>
        <v>111367434.42999999</v>
      </c>
    </row>
    <row r="134" spans="1:7" x14ac:dyDescent="0.25">
      <c r="A134" s="84" t="s">
        <v>360</v>
      </c>
      <c r="B134" s="191">
        <v>0</v>
      </c>
      <c r="C134" s="276">
        <v>139046619.84999999</v>
      </c>
      <c r="D134" s="275">
        <v>139046619.84999999</v>
      </c>
      <c r="E134" s="278">
        <v>27679185.420000002</v>
      </c>
      <c r="F134" s="278">
        <v>27679185.420000002</v>
      </c>
      <c r="G134" s="74">
        <f>D134-E134</f>
        <v>111367434.42999999</v>
      </c>
    </row>
    <row r="135" spans="1:7" x14ac:dyDescent="0.25">
      <c r="A135" s="84" t="s">
        <v>361</v>
      </c>
      <c r="B135" s="191">
        <v>0</v>
      </c>
      <c r="C135" s="276">
        <v>2259312.1800000002</v>
      </c>
      <c r="D135" s="275">
        <v>2259312.1800000002</v>
      </c>
      <c r="E135" s="278">
        <v>2259312.1800000002</v>
      </c>
      <c r="F135" s="278">
        <v>2259312.1800000002</v>
      </c>
      <c r="G135" s="74">
        <f t="shared" ref="G135:G136" si="33">D135-E135</f>
        <v>0</v>
      </c>
    </row>
    <row r="136" spans="1:7" x14ac:dyDescent="0.25">
      <c r="A136" s="84" t="s">
        <v>362</v>
      </c>
      <c r="B136" s="190">
        <v>0</v>
      </c>
      <c r="C136" s="275">
        <v>0</v>
      </c>
      <c r="D136" s="275">
        <v>0</v>
      </c>
      <c r="E136" s="277">
        <v>0</v>
      </c>
      <c r="F136" s="277">
        <v>0</v>
      </c>
      <c r="G136" s="74">
        <f t="shared" si="33"/>
        <v>0</v>
      </c>
    </row>
    <row r="137" spans="1:7" x14ac:dyDescent="0.25">
      <c r="A137" s="83" t="s">
        <v>363</v>
      </c>
      <c r="B137" s="182">
        <f t="shared" ref="B137:G137" si="34">SUM(B138:B142,B144:B145)</f>
        <v>141844345.24000001</v>
      </c>
      <c r="C137" s="182">
        <f t="shared" si="34"/>
        <v>-141070551.24000001</v>
      </c>
      <c r="D137" s="182">
        <f t="shared" si="34"/>
        <v>773794</v>
      </c>
      <c r="E137" s="182">
        <f t="shared" si="34"/>
        <v>0</v>
      </c>
      <c r="F137" s="182">
        <f t="shared" si="34"/>
        <v>0</v>
      </c>
      <c r="G137" s="82">
        <f t="shared" si="34"/>
        <v>773794</v>
      </c>
    </row>
    <row r="138" spans="1:7" x14ac:dyDescent="0.25">
      <c r="A138" s="84" t="s">
        <v>364</v>
      </c>
      <c r="B138" s="192">
        <v>0</v>
      </c>
      <c r="C138" s="192">
        <v>0</v>
      </c>
      <c r="D138" s="153">
        <f t="shared" si="22"/>
        <v>0</v>
      </c>
      <c r="E138" s="153">
        <v>0</v>
      </c>
      <c r="F138" s="153">
        <v>0</v>
      </c>
      <c r="G138" s="74">
        <f>D138-E138</f>
        <v>0</v>
      </c>
    </row>
    <row r="139" spans="1:7" x14ac:dyDescent="0.25">
      <c r="A139" s="84" t="s">
        <v>365</v>
      </c>
      <c r="B139" s="192">
        <v>0</v>
      </c>
      <c r="C139" s="192">
        <v>0</v>
      </c>
      <c r="D139" s="153">
        <f t="shared" si="22"/>
        <v>0</v>
      </c>
      <c r="E139" s="153">
        <v>0</v>
      </c>
      <c r="F139" s="153">
        <v>0</v>
      </c>
      <c r="G139" s="74">
        <f t="shared" ref="G139:G145" si="35">D139-E139</f>
        <v>0</v>
      </c>
    </row>
    <row r="140" spans="1:7" x14ac:dyDescent="0.25">
      <c r="A140" s="84" t="s">
        <v>366</v>
      </c>
      <c r="B140" s="192">
        <v>0</v>
      </c>
      <c r="C140" s="192">
        <v>0</v>
      </c>
      <c r="D140" s="153">
        <f t="shared" si="22"/>
        <v>0</v>
      </c>
      <c r="E140" s="153">
        <v>0</v>
      </c>
      <c r="F140" s="153">
        <v>0</v>
      </c>
      <c r="G140" s="74">
        <f t="shared" si="35"/>
        <v>0</v>
      </c>
    </row>
    <row r="141" spans="1:7" x14ac:dyDescent="0.25">
      <c r="A141" s="84" t="s">
        <v>367</v>
      </c>
      <c r="B141" s="192">
        <v>0</v>
      </c>
      <c r="C141" s="192">
        <v>0</v>
      </c>
      <c r="D141" s="153">
        <f t="shared" si="22"/>
        <v>0</v>
      </c>
      <c r="E141" s="153">
        <v>0</v>
      </c>
      <c r="F141" s="153">
        <v>0</v>
      </c>
      <c r="G141" s="74">
        <f t="shared" si="35"/>
        <v>0</v>
      </c>
    </row>
    <row r="142" spans="1:7" x14ac:dyDescent="0.25">
      <c r="A142" s="84" t="s">
        <v>368</v>
      </c>
      <c r="B142" s="192">
        <v>0</v>
      </c>
      <c r="C142" s="192">
        <v>0</v>
      </c>
      <c r="D142" s="153">
        <f t="shared" si="22"/>
        <v>0</v>
      </c>
      <c r="E142" s="153">
        <v>0</v>
      </c>
      <c r="F142" s="153">
        <v>0</v>
      </c>
      <c r="G142" s="74">
        <f t="shared" si="35"/>
        <v>0</v>
      </c>
    </row>
    <row r="143" spans="1:7" x14ac:dyDescent="0.25">
      <c r="A143" s="84" t="s">
        <v>369</v>
      </c>
      <c r="B143" s="192">
        <v>0</v>
      </c>
      <c r="C143" s="192">
        <v>0</v>
      </c>
      <c r="D143" s="153">
        <f t="shared" si="22"/>
        <v>0</v>
      </c>
      <c r="E143" s="153">
        <v>0</v>
      </c>
      <c r="F143" s="153">
        <v>0</v>
      </c>
      <c r="G143" s="74">
        <f t="shared" si="35"/>
        <v>0</v>
      </c>
    </row>
    <row r="144" spans="1:7" x14ac:dyDescent="0.25">
      <c r="A144" s="84" t="s">
        <v>370</v>
      </c>
      <c r="B144" s="192">
        <v>0</v>
      </c>
      <c r="C144" s="192">
        <v>0</v>
      </c>
      <c r="D144" s="153">
        <f t="shared" si="22"/>
        <v>0</v>
      </c>
      <c r="E144" s="153">
        <v>0</v>
      </c>
      <c r="F144" s="153">
        <v>0</v>
      </c>
      <c r="G144" s="74">
        <f t="shared" si="35"/>
        <v>0</v>
      </c>
    </row>
    <row r="145" spans="1:7" x14ac:dyDescent="0.25">
      <c r="A145" s="84" t="s">
        <v>371</v>
      </c>
      <c r="B145" s="280">
        <v>141844345.24000001</v>
      </c>
      <c r="C145" s="280">
        <v>-141070551.24000001</v>
      </c>
      <c r="D145" s="279">
        <v>773794</v>
      </c>
      <c r="E145" s="153">
        <v>0</v>
      </c>
      <c r="F145" s="153">
        <v>0</v>
      </c>
      <c r="G145" s="74">
        <f t="shared" si="35"/>
        <v>773794</v>
      </c>
    </row>
    <row r="146" spans="1:7" x14ac:dyDescent="0.25">
      <c r="A146" s="83" t="s">
        <v>372</v>
      </c>
      <c r="B146" s="182">
        <f t="shared" ref="B146:G146" si="36">SUM(B147:B149)</f>
        <v>18000</v>
      </c>
      <c r="C146" s="182">
        <f t="shared" si="36"/>
        <v>1785000</v>
      </c>
      <c r="D146" s="182">
        <f t="shared" si="36"/>
        <v>1803000</v>
      </c>
      <c r="E146" s="182">
        <f t="shared" si="36"/>
        <v>0</v>
      </c>
      <c r="F146" s="182">
        <f t="shared" si="36"/>
        <v>0</v>
      </c>
      <c r="G146" s="82">
        <f t="shared" si="36"/>
        <v>1803000</v>
      </c>
    </row>
    <row r="147" spans="1:7" x14ac:dyDescent="0.25">
      <c r="A147" s="84" t="s">
        <v>373</v>
      </c>
      <c r="B147" s="153">
        <v>0</v>
      </c>
      <c r="C147" s="153">
        <v>0</v>
      </c>
      <c r="D147" s="153">
        <f t="shared" si="22"/>
        <v>0</v>
      </c>
      <c r="E147" s="153">
        <v>0</v>
      </c>
      <c r="F147" s="153">
        <v>0</v>
      </c>
      <c r="G147" s="74">
        <f>D147-E147</f>
        <v>0</v>
      </c>
    </row>
    <row r="148" spans="1:7" x14ac:dyDescent="0.25">
      <c r="A148" s="84" t="s">
        <v>374</v>
      </c>
      <c r="B148" s="153">
        <v>0</v>
      </c>
      <c r="C148" s="153">
        <v>0</v>
      </c>
      <c r="D148" s="153">
        <f t="shared" si="22"/>
        <v>0</v>
      </c>
      <c r="E148" s="153">
        <v>0</v>
      </c>
      <c r="F148" s="153">
        <v>0</v>
      </c>
      <c r="G148" s="74">
        <f t="shared" ref="G148:G149" si="37">D148-E148</f>
        <v>0</v>
      </c>
    </row>
    <row r="149" spans="1:7" x14ac:dyDescent="0.25">
      <c r="A149" s="84" t="s">
        <v>375</v>
      </c>
      <c r="B149" s="282">
        <v>18000</v>
      </c>
      <c r="C149" s="282">
        <v>1785000</v>
      </c>
      <c r="D149" s="281">
        <v>1803000</v>
      </c>
      <c r="E149" s="153">
        <v>0</v>
      </c>
      <c r="F149" s="153">
        <v>0</v>
      </c>
      <c r="G149" s="74">
        <f t="shared" si="37"/>
        <v>1803000</v>
      </c>
    </row>
    <row r="150" spans="1:7" x14ac:dyDescent="0.25">
      <c r="A150" s="83" t="s">
        <v>376</v>
      </c>
      <c r="B150" s="182">
        <f t="shared" ref="B150:G150" si="38">SUM(B151:B157)</f>
        <v>0</v>
      </c>
      <c r="C150" s="182">
        <f t="shared" si="38"/>
        <v>0</v>
      </c>
      <c r="D150" s="182">
        <f t="shared" si="38"/>
        <v>0</v>
      </c>
      <c r="E150" s="182">
        <f t="shared" si="38"/>
        <v>0</v>
      </c>
      <c r="F150" s="182">
        <f t="shared" si="38"/>
        <v>0</v>
      </c>
      <c r="G150" s="82">
        <f t="shared" si="38"/>
        <v>0</v>
      </c>
    </row>
    <row r="151" spans="1:7" x14ac:dyDescent="0.25">
      <c r="A151" s="84" t="s">
        <v>377</v>
      </c>
      <c r="B151" s="153">
        <v>0</v>
      </c>
      <c r="C151" s="153">
        <v>0</v>
      </c>
      <c r="D151" s="153">
        <v>0</v>
      </c>
      <c r="E151" s="153">
        <v>0</v>
      </c>
      <c r="F151" s="153">
        <v>0</v>
      </c>
      <c r="G151" s="74">
        <f>D151-E151</f>
        <v>0</v>
      </c>
    </row>
    <row r="152" spans="1:7" x14ac:dyDescent="0.25">
      <c r="A152" s="84" t="s">
        <v>378</v>
      </c>
      <c r="B152" s="153">
        <v>0</v>
      </c>
      <c r="C152" s="153">
        <v>0</v>
      </c>
      <c r="D152" s="153">
        <v>0</v>
      </c>
      <c r="E152" s="153">
        <v>0</v>
      </c>
      <c r="F152" s="153">
        <v>0</v>
      </c>
      <c r="G152" s="74">
        <f t="shared" ref="G152:G157" si="39">D152-E152</f>
        <v>0</v>
      </c>
    </row>
    <row r="153" spans="1:7" x14ac:dyDescent="0.25">
      <c r="A153" s="84" t="s">
        <v>379</v>
      </c>
      <c r="B153" s="153">
        <v>0</v>
      </c>
      <c r="C153" s="153">
        <v>0</v>
      </c>
      <c r="D153" s="153">
        <v>0</v>
      </c>
      <c r="E153" s="153">
        <v>0</v>
      </c>
      <c r="F153" s="153">
        <v>0</v>
      </c>
      <c r="G153" s="74">
        <f t="shared" si="39"/>
        <v>0</v>
      </c>
    </row>
    <row r="154" spans="1:7" x14ac:dyDescent="0.25">
      <c r="A154" s="86" t="s">
        <v>380</v>
      </c>
      <c r="B154" s="153">
        <v>0</v>
      </c>
      <c r="C154" s="153">
        <v>0</v>
      </c>
      <c r="D154" s="153">
        <v>0</v>
      </c>
      <c r="E154" s="153">
        <v>0</v>
      </c>
      <c r="F154" s="153">
        <v>0</v>
      </c>
      <c r="G154" s="74">
        <f t="shared" si="39"/>
        <v>0</v>
      </c>
    </row>
    <row r="155" spans="1:7" x14ac:dyDescent="0.25">
      <c r="A155" s="84" t="s">
        <v>381</v>
      </c>
      <c r="B155" s="153">
        <v>0</v>
      </c>
      <c r="C155" s="153">
        <v>0</v>
      </c>
      <c r="D155" s="153">
        <v>0</v>
      </c>
      <c r="E155" s="153">
        <v>0</v>
      </c>
      <c r="F155" s="153">
        <v>0</v>
      </c>
      <c r="G155" s="74">
        <f t="shared" si="39"/>
        <v>0</v>
      </c>
    </row>
    <row r="156" spans="1:7" x14ac:dyDescent="0.25">
      <c r="A156" s="84" t="s">
        <v>382</v>
      </c>
      <c r="B156" s="153">
        <v>0</v>
      </c>
      <c r="C156" s="153">
        <v>0</v>
      </c>
      <c r="D156" s="153">
        <v>0</v>
      </c>
      <c r="E156" s="153">
        <v>0</v>
      </c>
      <c r="F156" s="153">
        <v>0</v>
      </c>
      <c r="G156" s="74">
        <f t="shared" si="39"/>
        <v>0</v>
      </c>
    </row>
    <row r="157" spans="1:7" x14ac:dyDescent="0.25">
      <c r="A157" s="84" t="s">
        <v>383</v>
      </c>
      <c r="B157" s="153">
        <v>0</v>
      </c>
      <c r="C157" s="153">
        <v>0</v>
      </c>
      <c r="D157" s="153">
        <v>0</v>
      </c>
      <c r="E157" s="153">
        <v>0</v>
      </c>
      <c r="F157" s="153">
        <v>0</v>
      </c>
      <c r="G157" s="74">
        <f t="shared" si="39"/>
        <v>0</v>
      </c>
    </row>
    <row r="158" spans="1:7" x14ac:dyDescent="0.25">
      <c r="A158" s="87"/>
      <c r="B158" s="88"/>
      <c r="C158" s="88"/>
      <c r="D158" s="88"/>
      <c r="E158" s="205"/>
      <c r="F158" s="205"/>
      <c r="G158" s="88"/>
    </row>
    <row r="159" spans="1:7" x14ac:dyDescent="0.25">
      <c r="A159" s="29" t="s">
        <v>385</v>
      </c>
      <c r="B159" s="185">
        <f t="shared" ref="B159:G159" si="40">B9+B84</f>
        <v>470497481</v>
      </c>
      <c r="C159" s="185">
        <f t="shared" si="40"/>
        <v>102347865.36</v>
      </c>
      <c r="D159" s="185">
        <f t="shared" si="40"/>
        <v>572845346.3599999</v>
      </c>
      <c r="E159" s="185">
        <f t="shared" si="40"/>
        <v>155279884.91999999</v>
      </c>
      <c r="F159" s="185">
        <f t="shared" si="40"/>
        <v>155279884.91999999</v>
      </c>
      <c r="G159" s="89">
        <f t="shared" si="40"/>
        <v>417565461.44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C18 G29:G37 B28:C28 G39:G47 B38:C38 G49:G57 B48:C48 G60:G61 B58:C58 B63:C69 B62:C62 B71:F73 B103:C103 B93:C93 E93:F93 G12:G17 G11 E18:F18 E38:F38 E48:F48 E58:F58 E70:G70 E63:G69 E62:F62 D63:D69 D86:D92 B113:C113 B123:C123 E113:F113 B133:C133 E123:F123 B137:C137 E133:F133 B146:C146 E138:F144 E145:F145 D138:D144 E137:F137 B150:F159 E149:F149 B147:C148 E147:F148 D147:D148 E146:F146 E103:F103 G59 E28:F28 B75:F85 B74 E74:F74" unlockedFormula="1"/>
    <ignoredError sqref="G18 G38 G48 G58 G62 G71:G159 D18 D28 D38 D48 D58 D62 D113 D123 D133 D137 D146 G2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56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67.425781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326" t="s">
        <v>386</v>
      </c>
      <c r="B1" s="327"/>
      <c r="C1" s="327"/>
      <c r="D1" s="327"/>
      <c r="E1" s="327"/>
      <c r="F1" s="327"/>
      <c r="G1" s="328"/>
    </row>
    <row r="2" spans="1:7" ht="15" customHeight="1" x14ac:dyDescent="0.25">
      <c r="A2" s="108" t="str">
        <f>'Formato 1'!A2</f>
        <v>Municipio de San Felipe</v>
      </c>
      <c r="B2" s="109"/>
      <c r="C2" s="109"/>
      <c r="D2" s="109"/>
      <c r="E2" s="109"/>
      <c r="F2" s="109"/>
      <c r="G2" s="110"/>
    </row>
    <row r="3" spans="1:7" ht="15" customHeight="1" x14ac:dyDescent="0.25">
      <c r="A3" s="111" t="s">
        <v>302</v>
      </c>
      <c r="B3" s="112"/>
      <c r="C3" s="112"/>
      <c r="D3" s="112"/>
      <c r="E3" s="112"/>
      <c r="F3" s="112"/>
      <c r="G3" s="113"/>
    </row>
    <row r="4" spans="1:7" ht="15" customHeight="1" x14ac:dyDescent="0.25">
      <c r="A4" s="111" t="s">
        <v>387</v>
      </c>
      <c r="B4" s="112"/>
      <c r="C4" s="112"/>
      <c r="D4" s="112"/>
      <c r="E4" s="112"/>
      <c r="F4" s="112"/>
      <c r="G4" s="113"/>
    </row>
    <row r="5" spans="1:7" ht="15" customHeight="1" x14ac:dyDescent="0.25">
      <c r="A5" s="111" t="str">
        <f>'Formato 3'!A4</f>
        <v>Del 1 de Enero al 30 de junio de 2025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2</v>
      </c>
      <c r="B6" s="115"/>
      <c r="C6" s="115"/>
      <c r="D6" s="115"/>
      <c r="E6" s="115"/>
      <c r="F6" s="115"/>
      <c r="G6" s="116"/>
    </row>
    <row r="7" spans="1:7" ht="15" customHeight="1" x14ac:dyDescent="0.25">
      <c r="A7" s="321" t="s">
        <v>6</v>
      </c>
      <c r="B7" s="323" t="s">
        <v>304</v>
      </c>
      <c r="C7" s="323"/>
      <c r="D7" s="323"/>
      <c r="E7" s="323"/>
      <c r="F7" s="323"/>
      <c r="G7" s="325" t="s">
        <v>305</v>
      </c>
    </row>
    <row r="8" spans="1:7" ht="30" x14ac:dyDescent="0.25">
      <c r="A8" s="322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324"/>
    </row>
    <row r="9" spans="1:7" ht="15.75" customHeight="1" x14ac:dyDescent="0.25">
      <c r="A9" s="26" t="s">
        <v>388</v>
      </c>
      <c r="B9" s="189">
        <f t="shared" ref="B9:G9" si="0">SUM(B10:B36)</f>
        <v>231413687.00000003</v>
      </c>
      <c r="C9" s="189">
        <f t="shared" si="0"/>
        <v>56476623.609999992</v>
      </c>
      <c r="D9" s="189">
        <f t="shared" si="0"/>
        <v>287890310.60999995</v>
      </c>
      <c r="E9" s="189">
        <f t="shared" si="0"/>
        <v>83834835.929999992</v>
      </c>
      <c r="F9" s="189">
        <f t="shared" si="0"/>
        <v>83834835.929999992</v>
      </c>
      <c r="G9" s="189">
        <f t="shared" si="0"/>
        <v>204055474.68000007</v>
      </c>
    </row>
    <row r="10" spans="1:7" x14ac:dyDescent="0.25">
      <c r="A10" s="194" t="s">
        <v>593</v>
      </c>
      <c r="B10" s="283">
        <v>36688428.789999999</v>
      </c>
      <c r="C10" s="283">
        <v>1867640.84</v>
      </c>
      <c r="D10" s="153">
        <f>B10+C10</f>
        <v>38556069.630000003</v>
      </c>
      <c r="E10" s="284">
        <v>10270395.039999999</v>
      </c>
      <c r="F10" s="284">
        <v>10270395.039999999</v>
      </c>
      <c r="G10" s="153">
        <f>D10-E10</f>
        <v>28285674.590000004</v>
      </c>
    </row>
    <row r="11" spans="1:7" s="193" customFormat="1" x14ac:dyDescent="0.25">
      <c r="A11" s="194" t="s">
        <v>594</v>
      </c>
      <c r="B11" s="283">
        <v>2458749.66</v>
      </c>
      <c r="C11" s="283">
        <v>355000</v>
      </c>
      <c r="D11" s="153">
        <f t="shared" ref="D11:D36" si="1">B11+C11</f>
        <v>2813749.66</v>
      </c>
      <c r="E11" s="284">
        <v>980056.14</v>
      </c>
      <c r="F11" s="284">
        <v>980056.14</v>
      </c>
      <c r="G11" s="153">
        <f t="shared" ref="G11:G36" si="2">D11-E11</f>
        <v>1833693.52</v>
      </c>
    </row>
    <row r="12" spans="1:7" s="193" customFormat="1" x14ac:dyDescent="0.25">
      <c r="A12" s="194" t="s">
        <v>595</v>
      </c>
      <c r="B12" s="283">
        <v>23940911.109999999</v>
      </c>
      <c r="C12" s="283">
        <v>5956456.2800000003</v>
      </c>
      <c r="D12" s="153">
        <f t="shared" si="1"/>
        <v>29897367.390000001</v>
      </c>
      <c r="E12" s="284">
        <v>3269842.68</v>
      </c>
      <c r="F12" s="284">
        <v>3269842.68</v>
      </c>
      <c r="G12" s="153">
        <f t="shared" si="2"/>
        <v>26627524.710000001</v>
      </c>
    </row>
    <row r="13" spans="1:7" s="193" customFormat="1" x14ac:dyDescent="0.25">
      <c r="A13" s="194" t="s">
        <v>596</v>
      </c>
      <c r="B13" s="283">
        <v>14283987.550000001</v>
      </c>
      <c r="C13" s="283">
        <v>6500</v>
      </c>
      <c r="D13" s="153">
        <f t="shared" si="1"/>
        <v>14290487.550000001</v>
      </c>
      <c r="E13" s="284">
        <v>7040614.6100000003</v>
      </c>
      <c r="F13" s="284">
        <v>7040614.6100000003</v>
      </c>
      <c r="G13" s="153">
        <f t="shared" si="2"/>
        <v>7249872.9400000004</v>
      </c>
    </row>
    <row r="14" spans="1:7" s="193" customFormat="1" x14ac:dyDescent="0.25">
      <c r="A14" s="194" t="s">
        <v>597</v>
      </c>
      <c r="B14" s="283">
        <v>3355599.46</v>
      </c>
      <c r="C14" s="283">
        <v>100000</v>
      </c>
      <c r="D14" s="153">
        <f t="shared" si="1"/>
        <v>3455599.46</v>
      </c>
      <c r="E14" s="284">
        <v>1448089.36</v>
      </c>
      <c r="F14" s="284">
        <v>1448089.36</v>
      </c>
      <c r="G14" s="153">
        <f t="shared" si="2"/>
        <v>2007510.0999999999</v>
      </c>
    </row>
    <row r="15" spans="1:7" s="193" customFormat="1" x14ac:dyDescent="0.25">
      <c r="A15" s="194" t="s">
        <v>598</v>
      </c>
      <c r="B15" s="283">
        <v>8715817.3800000008</v>
      </c>
      <c r="C15" s="283">
        <v>44411973.219999999</v>
      </c>
      <c r="D15" s="153">
        <f t="shared" si="1"/>
        <v>53127790.600000001</v>
      </c>
      <c r="E15" s="284">
        <v>6964138.0700000003</v>
      </c>
      <c r="F15" s="284">
        <v>6964138.0700000003</v>
      </c>
      <c r="G15" s="153">
        <f t="shared" si="2"/>
        <v>46163652.530000001</v>
      </c>
    </row>
    <row r="16" spans="1:7" s="193" customFormat="1" x14ac:dyDescent="0.25">
      <c r="A16" s="194" t="s">
        <v>599</v>
      </c>
      <c r="B16" s="283">
        <v>5417904.4699999997</v>
      </c>
      <c r="C16" s="283">
        <v>0</v>
      </c>
      <c r="D16" s="153">
        <f t="shared" si="1"/>
        <v>5417904.4699999997</v>
      </c>
      <c r="E16" s="284">
        <v>2079338.86</v>
      </c>
      <c r="F16" s="284">
        <v>2079338.86</v>
      </c>
      <c r="G16" s="153">
        <f t="shared" si="2"/>
        <v>3338565.6099999994</v>
      </c>
    </row>
    <row r="17" spans="1:7" s="193" customFormat="1" x14ac:dyDescent="0.25">
      <c r="A17" s="194" t="s">
        <v>600</v>
      </c>
      <c r="B17" s="283">
        <v>44193062.460000001</v>
      </c>
      <c r="C17" s="283">
        <v>1000000</v>
      </c>
      <c r="D17" s="153">
        <f t="shared" si="1"/>
        <v>45193062.460000001</v>
      </c>
      <c r="E17" s="284">
        <v>19941240.309999999</v>
      </c>
      <c r="F17" s="284">
        <v>19941240.309999999</v>
      </c>
      <c r="G17" s="153">
        <f t="shared" si="2"/>
        <v>25251822.150000002</v>
      </c>
    </row>
    <row r="18" spans="1:7" s="193" customFormat="1" x14ac:dyDescent="0.25">
      <c r="A18" s="194" t="s">
        <v>601</v>
      </c>
      <c r="B18" s="283">
        <v>570436.48</v>
      </c>
      <c r="C18" s="283">
        <v>0</v>
      </c>
      <c r="D18" s="153">
        <f t="shared" si="1"/>
        <v>570436.48</v>
      </c>
      <c r="E18" s="284">
        <v>227540.49</v>
      </c>
      <c r="F18" s="284">
        <v>227540.49</v>
      </c>
      <c r="G18" s="153">
        <f t="shared" si="2"/>
        <v>342895.99</v>
      </c>
    </row>
    <row r="19" spans="1:7" s="193" customFormat="1" x14ac:dyDescent="0.25">
      <c r="A19" s="194" t="s">
        <v>602</v>
      </c>
      <c r="B19" s="283">
        <v>1401368.26</v>
      </c>
      <c r="C19" s="283">
        <v>0</v>
      </c>
      <c r="D19" s="153">
        <f t="shared" si="1"/>
        <v>1401368.26</v>
      </c>
      <c r="E19" s="284">
        <v>529411.38</v>
      </c>
      <c r="F19" s="284">
        <v>529411.38</v>
      </c>
      <c r="G19" s="153">
        <f t="shared" si="2"/>
        <v>871956.88</v>
      </c>
    </row>
    <row r="20" spans="1:7" s="193" customFormat="1" x14ac:dyDescent="0.25">
      <c r="A20" s="194" t="s">
        <v>603</v>
      </c>
      <c r="B20" s="283">
        <v>3409788.52</v>
      </c>
      <c r="C20" s="283">
        <v>1847737.51</v>
      </c>
      <c r="D20" s="153">
        <f t="shared" si="1"/>
        <v>5257526.03</v>
      </c>
      <c r="E20" s="284">
        <v>1500118.42</v>
      </c>
      <c r="F20" s="284">
        <v>1500118.42</v>
      </c>
      <c r="G20" s="153">
        <f t="shared" si="2"/>
        <v>3757407.6100000003</v>
      </c>
    </row>
    <row r="21" spans="1:7" s="193" customFormat="1" x14ac:dyDescent="0.25">
      <c r="A21" s="194" t="s">
        <v>604</v>
      </c>
      <c r="B21" s="283">
        <v>10041538.93</v>
      </c>
      <c r="C21" s="283">
        <v>1270000</v>
      </c>
      <c r="D21" s="153">
        <f t="shared" si="1"/>
        <v>11311538.93</v>
      </c>
      <c r="E21" s="284">
        <v>4010295.21</v>
      </c>
      <c r="F21" s="284">
        <v>4010295.21</v>
      </c>
      <c r="G21" s="153">
        <f t="shared" si="2"/>
        <v>7301243.7199999997</v>
      </c>
    </row>
    <row r="22" spans="1:7" s="193" customFormat="1" x14ac:dyDescent="0.25">
      <c r="A22" s="194" t="s">
        <v>605</v>
      </c>
      <c r="B22" s="283">
        <v>2649656.33</v>
      </c>
      <c r="C22" s="283">
        <v>0</v>
      </c>
      <c r="D22" s="153">
        <f t="shared" si="1"/>
        <v>2649656.33</v>
      </c>
      <c r="E22" s="284">
        <v>1071262.05</v>
      </c>
      <c r="F22" s="284">
        <v>1071262.05</v>
      </c>
      <c r="G22" s="153">
        <f t="shared" si="2"/>
        <v>1578394.28</v>
      </c>
    </row>
    <row r="23" spans="1:7" s="193" customFormat="1" x14ac:dyDescent="0.25">
      <c r="A23" s="194" t="s">
        <v>606</v>
      </c>
      <c r="B23" s="283">
        <v>3045695.2</v>
      </c>
      <c r="C23" s="283">
        <v>517</v>
      </c>
      <c r="D23" s="153">
        <f t="shared" si="1"/>
        <v>3046212.2</v>
      </c>
      <c r="E23" s="284">
        <v>1002917.58</v>
      </c>
      <c r="F23" s="284">
        <v>1002917.58</v>
      </c>
      <c r="G23" s="153">
        <f t="shared" si="2"/>
        <v>2043294.62</v>
      </c>
    </row>
    <row r="24" spans="1:7" s="193" customFormat="1" x14ac:dyDescent="0.25">
      <c r="A24" s="194" t="s">
        <v>607</v>
      </c>
      <c r="B24" s="283">
        <v>2158176.12</v>
      </c>
      <c r="C24" s="283">
        <v>0</v>
      </c>
      <c r="D24" s="153">
        <f t="shared" si="1"/>
        <v>2158176.12</v>
      </c>
      <c r="E24" s="284">
        <v>869920.16</v>
      </c>
      <c r="F24" s="284">
        <v>869920.16</v>
      </c>
      <c r="G24" s="153">
        <f t="shared" si="2"/>
        <v>1288255.96</v>
      </c>
    </row>
    <row r="25" spans="1:7" s="193" customFormat="1" x14ac:dyDescent="0.25">
      <c r="A25" s="194" t="s">
        <v>608</v>
      </c>
      <c r="B25" s="283">
        <v>19861214.539999999</v>
      </c>
      <c r="C25" s="283">
        <v>193248.76</v>
      </c>
      <c r="D25" s="153">
        <f t="shared" si="1"/>
        <v>20054463.300000001</v>
      </c>
      <c r="E25" s="284">
        <v>6427267.2800000003</v>
      </c>
      <c r="F25" s="284">
        <v>6427267.2800000003</v>
      </c>
      <c r="G25" s="153">
        <f t="shared" si="2"/>
        <v>13627196.02</v>
      </c>
    </row>
    <row r="26" spans="1:7" s="193" customFormat="1" x14ac:dyDescent="0.25">
      <c r="A26" s="194" t="s">
        <v>609</v>
      </c>
      <c r="B26" s="283">
        <v>6334757.9199999999</v>
      </c>
      <c r="C26" s="283">
        <v>0</v>
      </c>
      <c r="D26" s="153">
        <f t="shared" si="1"/>
        <v>6334757.9199999999</v>
      </c>
      <c r="E26" s="284">
        <v>2512268.66</v>
      </c>
      <c r="F26" s="284">
        <v>2512268.66</v>
      </c>
      <c r="G26" s="153">
        <f t="shared" si="2"/>
        <v>3822489.26</v>
      </c>
    </row>
    <row r="27" spans="1:7" s="193" customFormat="1" x14ac:dyDescent="0.25">
      <c r="A27" s="194" t="s">
        <v>610</v>
      </c>
      <c r="B27" s="283">
        <v>791809.18</v>
      </c>
      <c r="C27" s="283">
        <v>961650</v>
      </c>
      <c r="D27" s="153">
        <f t="shared" si="1"/>
        <v>1753459.1800000002</v>
      </c>
      <c r="E27" s="284">
        <v>280901.32</v>
      </c>
      <c r="F27" s="284">
        <v>280901.32</v>
      </c>
      <c r="G27" s="153">
        <f t="shared" si="2"/>
        <v>1472557.86</v>
      </c>
    </row>
    <row r="28" spans="1:7" s="193" customFormat="1" x14ac:dyDescent="0.25">
      <c r="A28" s="194" t="s">
        <v>611</v>
      </c>
      <c r="B28" s="283">
        <v>2680663.08</v>
      </c>
      <c r="C28" s="283">
        <v>0</v>
      </c>
      <c r="D28" s="153">
        <f t="shared" si="1"/>
        <v>2680663.08</v>
      </c>
      <c r="E28" s="284">
        <v>1134268.42</v>
      </c>
      <c r="F28" s="284">
        <v>1134268.42</v>
      </c>
      <c r="G28" s="153">
        <f t="shared" si="2"/>
        <v>1546394.6600000001</v>
      </c>
    </row>
    <row r="29" spans="1:7" s="193" customFormat="1" x14ac:dyDescent="0.25">
      <c r="A29" s="194" t="s">
        <v>612</v>
      </c>
      <c r="B29" s="283">
        <v>4679540.09</v>
      </c>
      <c r="C29" s="283">
        <v>0</v>
      </c>
      <c r="D29" s="153">
        <f t="shared" si="1"/>
        <v>4679540.09</v>
      </c>
      <c r="E29" s="284">
        <v>2029133.26</v>
      </c>
      <c r="F29" s="284">
        <v>2029133.26</v>
      </c>
      <c r="G29" s="153">
        <f t="shared" si="2"/>
        <v>2650406.83</v>
      </c>
    </row>
    <row r="30" spans="1:7" s="193" customFormat="1" x14ac:dyDescent="0.25">
      <c r="A30" s="194" t="s">
        <v>613</v>
      </c>
      <c r="B30" s="283">
        <v>3727752.81</v>
      </c>
      <c r="C30" s="283">
        <v>805900</v>
      </c>
      <c r="D30" s="153">
        <f t="shared" si="1"/>
        <v>4533652.8100000005</v>
      </c>
      <c r="E30" s="284">
        <v>1465156.42</v>
      </c>
      <c r="F30" s="284">
        <v>1465156.42</v>
      </c>
      <c r="G30" s="153">
        <f t="shared" si="2"/>
        <v>3068496.3900000006</v>
      </c>
    </row>
    <row r="31" spans="1:7" s="193" customFormat="1" x14ac:dyDescent="0.25">
      <c r="A31" s="194" t="s">
        <v>614</v>
      </c>
      <c r="B31" s="283">
        <v>1479477.16</v>
      </c>
      <c r="C31" s="283">
        <v>100000</v>
      </c>
      <c r="D31" s="153">
        <f t="shared" si="1"/>
        <v>1579477.16</v>
      </c>
      <c r="E31" s="284">
        <v>400427.47</v>
      </c>
      <c r="F31" s="284">
        <v>400427.47</v>
      </c>
      <c r="G31" s="153">
        <f t="shared" si="2"/>
        <v>1179049.69</v>
      </c>
    </row>
    <row r="32" spans="1:7" x14ac:dyDescent="0.25">
      <c r="A32" s="194" t="s">
        <v>615</v>
      </c>
      <c r="B32" s="283">
        <v>17216929.210000001</v>
      </c>
      <c r="C32" s="283">
        <v>-2500000</v>
      </c>
      <c r="D32" s="153">
        <f t="shared" si="1"/>
        <v>14716929.210000001</v>
      </c>
      <c r="E32" s="284">
        <v>3073340.16</v>
      </c>
      <c r="F32" s="284">
        <v>3073340.16</v>
      </c>
      <c r="G32" s="153">
        <f t="shared" si="2"/>
        <v>11643589.050000001</v>
      </c>
    </row>
    <row r="33" spans="1:7" x14ac:dyDescent="0.25">
      <c r="A33" s="194" t="s">
        <v>616</v>
      </c>
      <c r="B33" s="283">
        <v>6551959.5899999999</v>
      </c>
      <c r="C33" s="283">
        <v>0</v>
      </c>
      <c r="D33" s="153">
        <f t="shared" si="1"/>
        <v>6551959.5899999999</v>
      </c>
      <c r="E33" s="284">
        <v>2965542.67</v>
      </c>
      <c r="F33" s="284">
        <v>2965542.67</v>
      </c>
      <c r="G33" s="153">
        <f t="shared" si="2"/>
        <v>3586416.92</v>
      </c>
    </row>
    <row r="34" spans="1:7" x14ac:dyDescent="0.25">
      <c r="A34" s="194" t="s">
        <v>617</v>
      </c>
      <c r="B34" s="283">
        <v>495791.85</v>
      </c>
      <c r="C34" s="283">
        <v>0</v>
      </c>
      <c r="D34" s="153">
        <f t="shared" si="1"/>
        <v>495791.85</v>
      </c>
      <c r="E34" s="284">
        <v>192301.43</v>
      </c>
      <c r="F34" s="284">
        <v>192301.43</v>
      </c>
      <c r="G34" s="153">
        <f t="shared" si="2"/>
        <v>303490.42</v>
      </c>
    </row>
    <row r="35" spans="1:7" x14ac:dyDescent="0.25">
      <c r="A35" s="194" t="s">
        <v>618</v>
      </c>
      <c r="B35" s="283">
        <v>626868.27</v>
      </c>
      <c r="C35" s="283">
        <v>100000</v>
      </c>
      <c r="D35" s="153">
        <f t="shared" si="1"/>
        <v>726868.27</v>
      </c>
      <c r="E35" s="284">
        <v>244621.42</v>
      </c>
      <c r="F35" s="284">
        <v>244621.42</v>
      </c>
      <c r="G35" s="153">
        <f t="shared" si="2"/>
        <v>482246.85</v>
      </c>
    </row>
    <row r="36" spans="1:7" x14ac:dyDescent="0.25">
      <c r="A36" s="194" t="s">
        <v>619</v>
      </c>
      <c r="B36" s="283">
        <v>4635802.58</v>
      </c>
      <c r="C36" s="283">
        <v>0</v>
      </c>
      <c r="D36" s="153">
        <f t="shared" si="1"/>
        <v>4635802.58</v>
      </c>
      <c r="E36" s="284">
        <v>1904427.06</v>
      </c>
      <c r="F36" s="284">
        <v>1904427.06</v>
      </c>
      <c r="G36" s="153">
        <f t="shared" si="2"/>
        <v>2731375.52</v>
      </c>
    </row>
    <row r="37" spans="1:7" x14ac:dyDescent="0.25">
      <c r="A37" s="30" t="s">
        <v>153</v>
      </c>
      <c r="B37" s="48"/>
      <c r="C37" s="48"/>
      <c r="D37" s="48"/>
      <c r="E37" s="48"/>
      <c r="F37" s="48"/>
      <c r="G37" s="48"/>
    </row>
    <row r="38" spans="1:7" x14ac:dyDescent="0.25">
      <c r="A38" s="3" t="s">
        <v>389</v>
      </c>
      <c r="B38" s="162">
        <f>SUM(B39:B53)</f>
        <v>239083794.00000003</v>
      </c>
      <c r="C38" s="162">
        <f t="shared" ref="C38:G38" si="3">SUM(C39:C53)</f>
        <v>45871241.750000007</v>
      </c>
      <c r="D38" s="162">
        <f t="shared" si="3"/>
        <v>284955035.75</v>
      </c>
      <c r="E38" s="162">
        <f t="shared" si="3"/>
        <v>71445048.99000001</v>
      </c>
      <c r="F38" s="162">
        <f t="shared" si="3"/>
        <v>71445048.99000001</v>
      </c>
      <c r="G38" s="162">
        <f t="shared" si="3"/>
        <v>213509986.76000002</v>
      </c>
    </row>
    <row r="39" spans="1:7" x14ac:dyDescent="0.25">
      <c r="A39" s="197" t="s">
        <v>593</v>
      </c>
      <c r="B39" s="286">
        <v>7000000</v>
      </c>
      <c r="C39" s="286">
        <v>0</v>
      </c>
      <c r="D39" s="153">
        <f>B39+C39</f>
        <v>7000000</v>
      </c>
      <c r="E39" s="292">
        <v>7000000</v>
      </c>
      <c r="F39" s="292">
        <v>7000000</v>
      </c>
      <c r="G39" s="153">
        <f t="shared" ref="G39:G53" si="4">D39-E39</f>
        <v>0</v>
      </c>
    </row>
    <row r="40" spans="1:7" s="196" customFormat="1" x14ac:dyDescent="0.25">
      <c r="A40" s="197" t="s">
        <v>595</v>
      </c>
      <c r="B40" s="286">
        <v>3476463.72</v>
      </c>
      <c r="C40" s="286">
        <v>-2547669.7200000002</v>
      </c>
      <c r="D40" s="153">
        <f t="shared" ref="D40:D47" si="5">B40+C40</f>
        <v>928794</v>
      </c>
      <c r="E40" s="292">
        <v>751.68</v>
      </c>
      <c r="F40" s="292">
        <v>751.68</v>
      </c>
      <c r="G40" s="153">
        <f t="shared" si="4"/>
        <v>928042.32</v>
      </c>
    </row>
    <row r="41" spans="1:7" s="196" customFormat="1" x14ac:dyDescent="0.25">
      <c r="A41" s="197" t="s">
        <v>597</v>
      </c>
      <c r="B41" s="286">
        <v>10905983.09</v>
      </c>
      <c r="C41" s="286">
        <v>-97000</v>
      </c>
      <c r="D41" s="153">
        <f t="shared" si="5"/>
        <v>10808983.09</v>
      </c>
      <c r="E41" s="292">
        <v>4238400.53</v>
      </c>
      <c r="F41" s="292">
        <v>4238400.53</v>
      </c>
      <c r="G41" s="153">
        <f t="shared" si="4"/>
        <v>6570582.5599999996</v>
      </c>
    </row>
    <row r="42" spans="1:7" s="196" customFormat="1" x14ac:dyDescent="0.25">
      <c r="A42" s="197" t="s">
        <v>598</v>
      </c>
      <c r="B42" s="286">
        <v>135061300</v>
      </c>
      <c r="C42" s="286">
        <v>34620471.020000003</v>
      </c>
      <c r="D42" s="153">
        <f t="shared" si="5"/>
        <v>169681771.02000001</v>
      </c>
      <c r="E42" s="292">
        <v>34022591.990000002</v>
      </c>
      <c r="F42" s="292">
        <v>34022591.990000002</v>
      </c>
      <c r="G42" s="153">
        <f t="shared" si="4"/>
        <v>135659179.03</v>
      </c>
    </row>
    <row r="43" spans="1:7" s="196" customFormat="1" x14ac:dyDescent="0.25">
      <c r="A43" s="197" t="s">
        <v>599</v>
      </c>
      <c r="B43" s="286">
        <v>617116.34</v>
      </c>
      <c r="C43" s="286">
        <v>2151576.1</v>
      </c>
      <c r="D43" s="153">
        <f t="shared" si="5"/>
        <v>2768692.44</v>
      </c>
      <c r="E43" s="292">
        <v>171778.28</v>
      </c>
      <c r="F43" s="292">
        <v>171778.28</v>
      </c>
      <c r="G43" s="153">
        <f t="shared" si="4"/>
        <v>2596914.16</v>
      </c>
    </row>
    <row r="44" spans="1:7" s="196" customFormat="1" x14ac:dyDescent="0.25">
      <c r="A44" s="197" t="s">
        <v>600</v>
      </c>
      <c r="B44" s="286">
        <v>23343104.329999998</v>
      </c>
      <c r="C44" s="286">
        <v>3259312.18</v>
      </c>
      <c r="D44" s="153">
        <f t="shared" si="5"/>
        <v>26602416.509999998</v>
      </c>
      <c r="E44" s="292">
        <v>6854723.1600000001</v>
      </c>
      <c r="F44" s="292">
        <v>6854723.1600000001</v>
      </c>
      <c r="G44" s="153">
        <f t="shared" si="4"/>
        <v>19747693.349999998</v>
      </c>
    </row>
    <row r="45" spans="1:7" s="196" customFormat="1" x14ac:dyDescent="0.25">
      <c r="A45" s="197" t="s">
        <v>603</v>
      </c>
      <c r="B45" s="286">
        <v>10211381.52</v>
      </c>
      <c r="C45" s="286">
        <v>432318.17</v>
      </c>
      <c r="D45" s="153">
        <f t="shared" si="5"/>
        <v>10643699.689999999</v>
      </c>
      <c r="E45" s="292">
        <v>736810.9</v>
      </c>
      <c r="F45" s="292">
        <v>736810.9</v>
      </c>
      <c r="G45" s="153">
        <f t="shared" si="4"/>
        <v>9906888.7899999991</v>
      </c>
    </row>
    <row r="46" spans="1:7" x14ac:dyDescent="0.25">
      <c r="A46" s="197" t="s">
        <v>604</v>
      </c>
      <c r="B46" s="286">
        <v>0</v>
      </c>
      <c r="C46" s="286">
        <v>80000</v>
      </c>
      <c r="D46" s="153">
        <f t="shared" si="5"/>
        <v>80000</v>
      </c>
      <c r="E46" s="292">
        <v>80000</v>
      </c>
      <c r="F46" s="292">
        <v>80000</v>
      </c>
      <c r="G46" s="153">
        <f t="shared" si="4"/>
        <v>0</v>
      </c>
    </row>
    <row r="47" spans="1:7" x14ac:dyDescent="0.25">
      <c r="A47" s="197" t="s">
        <v>605</v>
      </c>
      <c r="B47" s="286">
        <v>739000</v>
      </c>
      <c r="C47" s="286">
        <v>0</v>
      </c>
      <c r="D47" s="153">
        <f t="shared" si="5"/>
        <v>739000</v>
      </c>
      <c r="E47" s="292">
        <v>302534.15000000002</v>
      </c>
      <c r="F47" s="292">
        <v>302534.15000000002</v>
      </c>
      <c r="G47" s="153">
        <f t="shared" si="4"/>
        <v>436465.85</v>
      </c>
    </row>
    <row r="48" spans="1:7" s="285" customFormat="1" x14ac:dyDescent="0.25">
      <c r="A48" s="288" t="s">
        <v>606</v>
      </c>
      <c r="B48" s="289">
        <v>0</v>
      </c>
      <c r="C48" s="289">
        <v>217100</v>
      </c>
      <c r="D48" s="287">
        <v>217100</v>
      </c>
      <c r="E48" s="292">
        <v>16611.2</v>
      </c>
      <c r="F48" s="292">
        <v>16611.2</v>
      </c>
      <c r="G48" s="153">
        <f t="shared" si="4"/>
        <v>200488.8</v>
      </c>
    </row>
    <row r="49" spans="1:7" x14ac:dyDescent="0.25">
      <c r="A49" s="197" t="s">
        <v>608</v>
      </c>
      <c r="B49" s="291">
        <v>37614500</v>
      </c>
      <c r="C49" s="291">
        <v>6459334</v>
      </c>
      <c r="D49" s="290">
        <v>44073834</v>
      </c>
      <c r="E49" s="292">
        <v>16442496.17</v>
      </c>
      <c r="F49" s="292">
        <v>16442496.17</v>
      </c>
      <c r="G49" s="153">
        <f t="shared" si="4"/>
        <v>27631337.829999998</v>
      </c>
    </row>
    <row r="50" spans="1:7" x14ac:dyDescent="0.25">
      <c r="A50" s="197" t="s">
        <v>609</v>
      </c>
      <c r="B50" s="291">
        <v>1144132</v>
      </c>
      <c r="C50" s="291">
        <v>225000</v>
      </c>
      <c r="D50" s="290">
        <v>1369132</v>
      </c>
      <c r="E50" s="292">
        <v>363445.67</v>
      </c>
      <c r="F50" s="292">
        <v>363445.67</v>
      </c>
      <c r="G50" s="153">
        <f t="shared" si="4"/>
        <v>1005686.3300000001</v>
      </c>
    </row>
    <row r="51" spans="1:7" x14ac:dyDescent="0.25">
      <c r="A51" s="197" t="s">
        <v>612</v>
      </c>
      <c r="B51" s="291">
        <v>1500000</v>
      </c>
      <c r="C51" s="291">
        <v>0</v>
      </c>
      <c r="D51" s="290">
        <v>1500000</v>
      </c>
      <c r="E51" s="292">
        <v>0</v>
      </c>
      <c r="F51" s="292">
        <v>0</v>
      </c>
      <c r="G51" s="153">
        <f t="shared" si="4"/>
        <v>1500000</v>
      </c>
    </row>
    <row r="52" spans="1:7" x14ac:dyDescent="0.25">
      <c r="A52" s="197" t="s">
        <v>613</v>
      </c>
      <c r="B52" s="291">
        <v>0</v>
      </c>
      <c r="C52" s="291">
        <v>50000</v>
      </c>
      <c r="D52" s="290">
        <v>50000</v>
      </c>
      <c r="E52" s="292">
        <v>50000</v>
      </c>
      <c r="F52" s="292">
        <v>50000</v>
      </c>
      <c r="G52" s="153">
        <f t="shared" si="4"/>
        <v>0</v>
      </c>
    </row>
    <row r="53" spans="1:7" x14ac:dyDescent="0.25">
      <c r="A53" s="197" t="s">
        <v>616</v>
      </c>
      <c r="B53" s="291">
        <v>7470813</v>
      </c>
      <c r="C53" s="291">
        <v>1020800</v>
      </c>
      <c r="D53" s="290">
        <v>8491613</v>
      </c>
      <c r="E53" s="292">
        <v>1164905.26</v>
      </c>
      <c r="F53" s="292">
        <v>1164905.26</v>
      </c>
      <c r="G53" s="153">
        <f t="shared" si="4"/>
        <v>7326707.7400000002</v>
      </c>
    </row>
    <row r="54" spans="1:7" x14ac:dyDescent="0.25">
      <c r="A54" s="30" t="s">
        <v>153</v>
      </c>
      <c r="B54" s="286"/>
      <c r="C54" s="286"/>
      <c r="D54" s="48"/>
      <c r="E54" s="164"/>
      <c r="F54" s="164"/>
      <c r="G54" s="48"/>
    </row>
    <row r="55" spans="1:7" x14ac:dyDescent="0.25">
      <c r="A55" s="3" t="s">
        <v>385</v>
      </c>
      <c r="B55" s="162">
        <f t="shared" ref="B55:G55" si="6">SUM(B38,B9)</f>
        <v>470497481.00000006</v>
      </c>
      <c r="C55" s="162">
        <f t="shared" si="6"/>
        <v>102347865.36</v>
      </c>
      <c r="D55" s="162">
        <f t="shared" si="6"/>
        <v>572845346.3599999</v>
      </c>
      <c r="E55" s="162">
        <f t="shared" si="6"/>
        <v>155279884.92000002</v>
      </c>
      <c r="F55" s="162">
        <f t="shared" si="6"/>
        <v>155279884.92000002</v>
      </c>
      <c r="G55" s="162">
        <f t="shared" si="6"/>
        <v>417565461.44000006</v>
      </c>
    </row>
    <row r="56" spans="1:7" x14ac:dyDescent="0.25">
      <c r="A56" s="54"/>
      <c r="B56" s="54"/>
      <c r="C56" s="54"/>
      <c r="D56" s="54"/>
      <c r="E56" s="54"/>
      <c r="F56" s="54"/>
      <c r="G56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37:G38 B9:G9 B54:G55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5:G55 B9:G9 D10:D36 G10:G36 B37:G37 G52:G53 D54:G54 D38:G38 G39:G45 D39:D47" unlockedFormula="1"/>
    <ignoredError sqref="B38:C38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332" t="s">
        <v>390</v>
      </c>
      <c r="B1" s="333"/>
      <c r="C1" s="333"/>
      <c r="D1" s="333"/>
      <c r="E1" s="333"/>
      <c r="F1" s="333"/>
      <c r="G1" s="333"/>
    </row>
    <row r="2" spans="1:7" x14ac:dyDescent="0.25">
      <c r="A2" s="108" t="str">
        <f>'Formato 1'!A2</f>
        <v>Municipio de San Felipe</v>
      </c>
      <c r="B2" s="109"/>
      <c r="C2" s="109"/>
      <c r="D2" s="109"/>
      <c r="E2" s="109"/>
      <c r="F2" s="109"/>
      <c r="G2" s="110"/>
    </row>
    <row r="3" spans="1:7" x14ac:dyDescent="0.25">
      <c r="A3" s="111" t="s">
        <v>391</v>
      </c>
      <c r="B3" s="112"/>
      <c r="C3" s="112"/>
      <c r="D3" s="112"/>
      <c r="E3" s="112"/>
      <c r="F3" s="112"/>
      <c r="G3" s="113"/>
    </row>
    <row r="4" spans="1:7" x14ac:dyDescent="0.25">
      <c r="A4" s="111" t="s">
        <v>392</v>
      </c>
      <c r="B4" s="112"/>
      <c r="C4" s="112"/>
      <c r="D4" s="112"/>
      <c r="E4" s="112"/>
      <c r="F4" s="112"/>
      <c r="G4" s="113"/>
    </row>
    <row r="5" spans="1:7" x14ac:dyDescent="0.25">
      <c r="A5" s="111" t="str">
        <f>'Formato 3'!A4</f>
        <v>Del 1 de Enero al 30 de junio de 2025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2</v>
      </c>
      <c r="B6" s="115"/>
      <c r="C6" s="115"/>
      <c r="D6" s="115"/>
      <c r="E6" s="115"/>
      <c r="F6" s="115"/>
      <c r="G6" s="116"/>
    </row>
    <row r="7" spans="1:7" ht="15.75" customHeight="1" x14ac:dyDescent="0.25">
      <c r="A7" s="321" t="s">
        <v>6</v>
      </c>
      <c r="B7" s="329" t="s">
        <v>304</v>
      </c>
      <c r="C7" s="330"/>
      <c r="D7" s="330"/>
      <c r="E7" s="330"/>
      <c r="F7" s="331"/>
      <c r="G7" s="325" t="s">
        <v>393</v>
      </c>
    </row>
    <row r="8" spans="1:7" ht="30" x14ac:dyDescent="0.25">
      <c r="A8" s="322"/>
      <c r="B8" s="25" t="s">
        <v>306</v>
      </c>
      <c r="C8" s="7" t="s">
        <v>394</v>
      </c>
      <c r="D8" s="25" t="s">
        <v>308</v>
      </c>
      <c r="E8" s="25" t="s">
        <v>192</v>
      </c>
      <c r="F8" s="31" t="s">
        <v>209</v>
      </c>
      <c r="G8" s="324"/>
    </row>
    <row r="9" spans="1:7" ht="16.5" customHeight="1" x14ac:dyDescent="0.25">
      <c r="A9" s="26" t="s">
        <v>395</v>
      </c>
      <c r="B9" s="189">
        <f>SUM(B10,B19,B27,B37)</f>
        <v>231413687</v>
      </c>
      <c r="C9" s="189">
        <f t="shared" ref="C9:G9" si="0">SUM(C10,C19,C27,C37)</f>
        <v>56476623.609999999</v>
      </c>
      <c r="D9" s="189">
        <f t="shared" si="0"/>
        <v>287890310.61000001</v>
      </c>
      <c r="E9" s="189">
        <f t="shared" si="0"/>
        <v>83834835.929999992</v>
      </c>
      <c r="F9" s="189">
        <f t="shared" si="0"/>
        <v>83834835.929999992</v>
      </c>
      <c r="G9" s="189">
        <f t="shared" si="0"/>
        <v>204055474.68000001</v>
      </c>
    </row>
    <row r="10" spans="1:7" ht="15" customHeight="1" x14ac:dyDescent="0.25">
      <c r="A10" s="57" t="s">
        <v>396</v>
      </c>
      <c r="B10" s="162">
        <f>SUM(B11:B18)</f>
        <v>157968512.31</v>
      </c>
      <c r="C10" s="296">
        <v>7847247.1200000001</v>
      </c>
      <c r="D10" s="296">
        <v>165815759.43000001</v>
      </c>
      <c r="E10" s="162">
        <f t="shared" ref="E10:G10" si="1">SUM(E11:E18)</f>
        <v>52708832.850000001</v>
      </c>
      <c r="F10" s="162">
        <f t="shared" si="1"/>
        <v>52708832.850000001</v>
      </c>
      <c r="G10" s="162">
        <f t="shared" si="1"/>
        <v>113106926.58000001</v>
      </c>
    </row>
    <row r="11" spans="1:7" x14ac:dyDescent="0.25">
      <c r="A11" s="76" t="s">
        <v>397</v>
      </c>
      <c r="B11" s="195">
        <v>0</v>
      </c>
      <c r="C11" s="293">
        <v>0</v>
      </c>
      <c r="D11" s="293">
        <v>0</v>
      </c>
      <c r="E11" s="295">
        <v>0</v>
      </c>
      <c r="F11" s="295">
        <v>0</v>
      </c>
      <c r="G11" s="120">
        <f>D11-E11</f>
        <v>0</v>
      </c>
    </row>
    <row r="12" spans="1:7" x14ac:dyDescent="0.25">
      <c r="A12" s="76" t="s">
        <v>398</v>
      </c>
      <c r="B12" s="198">
        <v>1287601.03</v>
      </c>
      <c r="C12" s="294">
        <v>961650</v>
      </c>
      <c r="D12" s="293">
        <v>2249251.0300000003</v>
      </c>
      <c r="E12" s="297">
        <v>473202.75</v>
      </c>
      <c r="F12" s="297">
        <v>473202.75</v>
      </c>
      <c r="G12" s="120">
        <f t="shared" ref="G12:G28" si="2">D12-E12</f>
        <v>1776048.2800000003</v>
      </c>
    </row>
    <row r="13" spans="1:7" x14ac:dyDescent="0.25">
      <c r="A13" s="76" t="s">
        <v>399</v>
      </c>
      <c r="B13" s="198">
        <v>67140554.090000004</v>
      </c>
      <c r="C13" s="294">
        <v>-77359.16</v>
      </c>
      <c r="D13" s="293">
        <v>67063194.930000007</v>
      </c>
      <c r="E13" s="297">
        <v>18790849.34</v>
      </c>
      <c r="F13" s="297">
        <v>18790849.34</v>
      </c>
      <c r="G13" s="120">
        <f t="shared" si="2"/>
        <v>48272345.590000004</v>
      </c>
    </row>
    <row r="14" spans="1:7" x14ac:dyDescent="0.25">
      <c r="A14" s="76" t="s">
        <v>400</v>
      </c>
      <c r="B14" s="195">
        <v>0</v>
      </c>
      <c r="C14" s="293">
        <v>0</v>
      </c>
      <c r="D14" s="293">
        <v>0</v>
      </c>
      <c r="E14" s="295">
        <v>0</v>
      </c>
      <c r="F14" s="295">
        <v>0</v>
      </c>
      <c r="G14" s="120">
        <f t="shared" si="2"/>
        <v>0</v>
      </c>
    </row>
    <row r="15" spans="1:7" x14ac:dyDescent="0.25">
      <c r="A15" s="76" t="s">
        <v>401</v>
      </c>
      <c r="B15" s="198">
        <v>23940911.109999999</v>
      </c>
      <c r="C15" s="294">
        <v>5956456.2800000003</v>
      </c>
      <c r="D15" s="293">
        <v>29897367.390000001</v>
      </c>
      <c r="E15" s="297">
        <v>3269842.68</v>
      </c>
      <c r="F15" s="297">
        <v>3269842.68</v>
      </c>
      <c r="G15" s="120">
        <f t="shared" si="2"/>
        <v>26627524.710000001</v>
      </c>
    </row>
    <row r="16" spans="1:7" x14ac:dyDescent="0.25">
      <c r="A16" s="76" t="s">
        <v>402</v>
      </c>
      <c r="B16" s="195">
        <v>0</v>
      </c>
      <c r="C16" s="293">
        <v>0</v>
      </c>
      <c r="D16" s="293">
        <v>0</v>
      </c>
      <c r="E16" s="295">
        <v>0</v>
      </c>
      <c r="F16" s="295">
        <v>0</v>
      </c>
      <c r="G16" s="120">
        <f t="shared" si="2"/>
        <v>0</v>
      </c>
    </row>
    <row r="17" spans="1:7" x14ac:dyDescent="0.25">
      <c r="A17" s="76" t="s">
        <v>403</v>
      </c>
      <c r="B17" s="198">
        <v>50745022.049999997</v>
      </c>
      <c r="C17" s="294">
        <v>1000000</v>
      </c>
      <c r="D17" s="293">
        <v>51745022.049999997</v>
      </c>
      <c r="E17" s="297">
        <v>22906782.98</v>
      </c>
      <c r="F17" s="297">
        <v>22906782.98</v>
      </c>
      <c r="G17" s="120">
        <f t="shared" si="2"/>
        <v>28838239.069999997</v>
      </c>
    </row>
    <row r="18" spans="1:7" x14ac:dyDescent="0.25">
      <c r="A18" s="76" t="s">
        <v>404</v>
      </c>
      <c r="B18" s="198">
        <v>14854424.029999999</v>
      </c>
      <c r="C18" s="294">
        <v>6500</v>
      </c>
      <c r="D18" s="293">
        <v>14860924.029999999</v>
      </c>
      <c r="E18" s="297">
        <v>7268155.0999999996</v>
      </c>
      <c r="F18" s="297">
        <v>7268155.0999999996</v>
      </c>
      <c r="G18" s="120">
        <f t="shared" si="2"/>
        <v>7592768.9299999997</v>
      </c>
    </row>
    <row r="19" spans="1:7" x14ac:dyDescent="0.25">
      <c r="A19" s="57" t="s">
        <v>405</v>
      </c>
      <c r="B19" s="162">
        <f>SUM(B20:B26)</f>
        <v>60722972.680000007</v>
      </c>
      <c r="C19" s="162">
        <f t="shared" ref="C19:G19" si="3">SUM(C20:C26)</f>
        <v>47359376.490000002</v>
      </c>
      <c r="D19" s="162">
        <f t="shared" si="3"/>
        <v>108082349.17</v>
      </c>
      <c r="E19" s="162">
        <f t="shared" si="3"/>
        <v>25981439.449999999</v>
      </c>
      <c r="F19" s="162">
        <f t="shared" si="3"/>
        <v>25981439.449999999</v>
      </c>
      <c r="G19" s="162">
        <f t="shared" si="3"/>
        <v>82100909.720000014</v>
      </c>
    </row>
    <row r="20" spans="1:7" x14ac:dyDescent="0.25">
      <c r="A20" s="76" t="s">
        <v>406</v>
      </c>
      <c r="B20" s="299">
        <v>6334757.9199999999</v>
      </c>
      <c r="C20" s="299">
        <v>0</v>
      </c>
      <c r="D20" s="298">
        <v>6334757.9199999999</v>
      </c>
      <c r="E20" s="301">
        <v>2512268.66</v>
      </c>
      <c r="F20" s="301">
        <v>2512268.66</v>
      </c>
      <c r="G20" s="120">
        <f t="shared" si="2"/>
        <v>3822489.26</v>
      </c>
    </row>
    <row r="21" spans="1:7" x14ac:dyDescent="0.25">
      <c r="A21" s="76" t="s">
        <v>407</v>
      </c>
      <c r="B21" s="299">
        <v>40054381.240000002</v>
      </c>
      <c r="C21" s="299">
        <v>46452959.490000002</v>
      </c>
      <c r="D21" s="298">
        <v>86507340.730000004</v>
      </c>
      <c r="E21" s="301">
        <v>18042124.68</v>
      </c>
      <c r="F21" s="301">
        <v>18042124.68</v>
      </c>
      <c r="G21" s="120">
        <f t="shared" si="2"/>
        <v>68465216.050000012</v>
      </c>
    </row>
    <row r="22" spans="1:7" x14ac:dyDescent="0.25">
      <c r="A22" s="76" t="s">
        <v>408</v>
      </c>
      <c r="B22" s="299">
        <v>1479477.16</v>
      </c>
      <c r="C22" s="299">
        <v>100000</v>
      </c>
      <c r="D22" s="298">
        <v>1579477.16</v>
      </c>
      <c r="E22" s="301">
        <v>400427.47</v>
      </c>
      <c r="F22" s="301">
        <v>400427.47</v>
      </c>
      <c r="G22" s="120">
        <f t="shared" si="2"/>
        <v>1179049.69</v>
      </c>
    </row>
    <row r="23" spans="1:7" x14ac:dyDescent="0.25">
      <c r="A23" s="76" t="s">
        <v>409</v>
      </c>
      <c r="B23" s="299">
        <v>8174816.2699999996</v>
      </c>
      <c r="C23" s="299">
        <v>806417</v>
      </c>
      <c r="D23" s="298">
        <v>8981233.2699999996</v>
      </c>
      <c r="E23" s="301">
        <v>2997485.38</v>
      </c>
      <c r="F23" s="301">
        <v>2997485.38</v>
      </c>
      <c r="G23" s="120">
        <f t="shared" si="2"/>
        <v>5983747.8899999997</v>
      </c>
    </row>
    <row r="24" spans="1:7" x14ac:dyDescent="0.25">
      <c r="A24" s="76" t="s">
        <v>410</v>
      </c>
      <c r="B24" s="299">
        <v>4679540.09</v>
      </c>
      <c r="C24" s="299">
        <v>0</v>
      </c>
      <c r="D24" s="298">
        <v>4679540.09</v>
      </c>
      <c r="E24" s="301">
        <v>2029133.26</v>
      </c>
      <c r="F24" s="301">
        <v>2029133.26</v>
      </c>
      <c r="G24" s="120">
        <f t="shared" si="2"/>
        <v>2650406.83</v>
      </c>
    </row>
    <row r="25" spans="1:7" x14ac:dyDescent="0.25">
      <c r="A25" s="76" t="s">
        <v>411</v>
      </c>
      <c r="B25" s="298">
        <v>0</v>
      </c>
      <c r="C25" s="298">
        <v>0</v>
      </c>
      <c r="D25" s="298">
        <v>0</v>
      </c>
      <c r="E25" s="300">
        <v>0</v>
      </c>
      <c r="F25" s="300">
        <v>0</v>
      </c>
      <c r="G25" s="120">
        <f t="shared" si="2"/>
        <v>0</v>
      </c>
    </row>
    <row r="26" spans="1:7" x14ac:dyDescent="0.25">
      <c r="A26" s="76" t="s">
        <v>412</v>
      </c>
      <c r="B26" s="298">
        <v>0</v>
      </c>
      <c r="C26" s="298">
        <v>0</v>
      </c>
      <c r="D26" s="298">
        <v>0</v>
      </c>
      <c r="E26" s="300">
        <v>0</v>
      </c>
      <c r="F26" s="300">
        <v>0</v>
      </c>
      <c r="G26" s="120">
        <f t="shared" si="2"/>
        <v>0</v>
      </c>
    </row>
    <row r="27" spans="1:7" x14ac:dyDescent="0.25">
      <c r="A27" s="57" t="s">
        <v>413</v>
      </c>
      <c r="B27" s="162">
        <f>SUM(B28:B36)</f>
        <v>12722202.01</v>
      </c>
      <c r="C27" s="162">
        <f t="shared" ref="C27:G27" si="4">SUM(C28:C36)</f>
        <v>1270000</v>
      </c>
      <c r="D27" s="162">
        <f t="shared" si="4"/>
        <v>13992202.01</v>
      </c>
      <c r="E27" s="162">
        <f t="shared" si="4"/>
        <v>5144563.63</v>
      </c>
      <c r="F27" s="162">
        <f t="shared" si="4"/>
        <v>5144563.63</v>
      </c>
      <c r="G27" s="162">
        <f t="shared" si="4"/>
        <v>8847638.379999999</v>
      </c>
    </row>
    <row r="28" spans="1:7" x14ac:dyDescent="0.25">
      <c r="A28" s="79" t="s">
        <v>414</v>
      </c>
      <c r="B28" s="303">
        <v>12722202.01</v>
      </c>
      <c r="C28" s="303">
        <v>1270000</v>
      </c>
      <c r="D28" s="302">
        <v>13992202.01</v>
      </c>
      <c r="E28" s="304">
        <v>5144563.63</v>
      </c>
      <c r="F28" s="304">
        <v>5144563.63</v>
      </c>
      <c r="G28" s="120">
        <f t="shared" si="2"/>
        <v>8847638.379999999</v>
      </c>
    </row>
    <row r="29" spans="1:7" x14ac:dyDescent="0.25">
      <c r="A29" s="76" t="s">
        <v>415</v>
      </c>
      <c r="B29" s="120">
        <v>0</v>
      </c>
      <c r="C29" s="120">
        <v>0</v>
      </c>
      <c r="D29" s="120">
        <v>0</v>
      </c>
      <c r="E29" s="120">
        <v>0</v>
      </c>
      <c r="F29" s="120">
        <v>0</v>
      </c>
      <c r="G29" s="120">
        <v>0</v>
      </c>
    </row>
    <row r="30" spans="1:7" x14ac:dyDescent="0.25">
      <c r="A30" s="76" t="s">
        <v>416</v>
      </c>
      <c r="B30" s="120">
        <v>0</v>
      </c>
      <c r="C30" s="120">
        <v>0</v>
      </c>
      <c r="D30" s="120">
        <v>0</v>
      </c>
      <c r="E30" s="120">
        <v>0</v>
      </c>
      <c r="F30" s="120">
        <v>0</v>
      </c>
      <c r="G30" s="120">
        <v>0</v>
      </c>
    </row>
    <row r="31" spans="1:7" x14ac:dyDescent="0.25">
      <c r="A31" s="76" t="s">
        <v>417</v>
      </c>
      <c r="B31" s="120">
        <v>0</v>
      </c>
      <c r="C31" s="120">
        <v>0</v>
      </c>
      <c r="D31" s="120">
        <v>0</v>
      </c>
      <c r="E31" s="120">
        <v>0</v>
      </c>
      <c r="F31" s="120">
        <v>0</v>
      </c>
      <c r="G31" s="120">
        <v>0</v>
      </c>
    </row>
    <row r="32" spans="1:7" x14ac:dyDescent="0.25">
      <c r="A32" s="76" t="s">
        <v>418</v>
      </c>
      <c r="B32" s="120">
        <v>0</v>
      </c>
      <c r="C32" s="120">
        <v>0</v>
      </c>
      <c r="D32" s="120">
        <v>0</v>
      </c>
      <c r="E32" s="120">
        <v>0</v>
      </c>
      <c r="F32" s="120">
        <v>0</v>
      </c>
      <c r="G32" s="120">
        <v>0</v>
      </c>
    </row>
    <row r="33" spans="1:7" ht="14.45" customHeight="1" x14ac:dyDescent="0.25">
      <c r="A33" s="76" t="s">
        <v>419</v>
      </c>
      <c r="B33" s="120">
        <v>0</v>
      </c>
      <c r="C33" s="120">
        <v>0</v>
      </c>
      <c r="D33" s="120">
        <v>0</v>
      </c>
      <c r="E33" s="120">
        <v>0</v>
      </c>
      <c r="F33" s="120">
        <v>0</v>
      </c>
      <c r="G33" s="120">
        <v>0</v>
      </c>
    </row>
    <row r="34" spans="1:7" ht="14.45" customHeight="1" x14ac:dyDescent="0.25">
      <c r="A34" s="76" t="s">
        <v>420</v>
      </c>
      <c r="B34" s="120">
        <v>0</v>
      </c>
      <c r="C34" s="120">
        <v>0</v>
      </c>
      <c r="D34" s="120">
        <v>0</v>
      </c>
      <c r="E34" s="120">
        <v>0</v>
      </c>
      <c r="F34" s="120">
        <v>0</v>
      </c>
      <c r="G34" s="120">
        <v>0</v>
      </c>
    </row>
    <row r="35" spans="1:7" ht="14.45" customHeight="1" x14ac:dyDescent="0.25">
      <c r="A35" s="76" t="s">
        <v>421</v>
      </c>
      <c r="B35" s="120">
        <v>0</v>
      </c>
      <c r="C35" s="120">
        <v>0</v>
      </c>
      <c r="D35" s="120">
        <v>0</v>
      </c>
      <c r="E35" s="120">
        <v>0</v>
      </c>
      <c r="F35" s="120">
        <v>0</v>
      </c>
      <c r="G35" s="120">
        <v>0</v>
      </c>
    </row>
    <row r="36" spans="1:7" ht="14.45" customHeight="1" x14ac:dyDescent="0.25">
      <c r="A36" s="76" t="s">
        <v>422</v>
      </c>
      <c r="B36" s="120">
        <v>0</v>
      </c>
      <c r="C36" s="120">
        <v>0</v>
      </c>
      <c r="D36" s="120">
        <v>0</v>
      </c>
      <c r="E36" s="120">
        <v>0</v>
      </c>
      <c r="F36" s="120">
        <v>0</v>
      </c>
      <c r="G36" s="120">
        <v>0</v>
      </c>
    </row>
    <row r="37" spans="1:7" ht="14.45" customHeight="1" x14ac:dyDescent="0.25">
      <c r="A37" s="58" t="s">
        <v>423</v>
      </c>
      <c r="B37" s="120">
        <f>SUM(B38:B41)</f>
        <v>0</v>
      </c>
      <c r="C37" s="120">
        <f t="shared" ref="C37:G37" si="5">SUM(C38:C41)</f>
        <v>0</v>
      </c>
      <c r="D37" s="120">
        <f t="shared" si="5"/>
        <v>0</v>
      </c>
      <c r="E37" s="120">
        <f t="shared" si="5"/>
        <v>0</v>
      </c>
      <c r="F37" s="120">
        <f t="shared" si="5"/>
        <v>0</v>
      </c>
      <c r="G37" s="120">
        <f t="shared" si="5"/>
        <v>0</v>
      </c>
    </row>
    <row r="38" spans="1:7" x14ac:dyDescent="0.25">
      <c r="A38" s="79" t="s">
        <v>424</v>
      </c>
      <c r="B38" s="120">
        <v>0</v>
      </c>
      <c r="C38" s="120">
        <v>0</v>
      </c>
      <c r="D38" s="120">
        <v>0</v>
      </c>
      <c r="E38" s="120">
        <v>0</v>
      </c>
      <c r="F38" s="120">
        <v>0</v>
      </c>
      <c r="G38" s="120">
        <v>0</v>
      </c>
    </row>
    <row r="39" spans="1:7" ht="30" x14ac:dyDescent="0.25">
      <c r="A39" s="79" t="s">
        <v>425</v>
      </c>
      <c r="B39" s="120">
        <v>0</v>
      </c>
      <c r="C39" s="120">
        <v>0</v>
      </c>
      <c r="D39" s="120">
        <v>0</v>
      </c>
      <c r="E39" s="120">
        <v>0</v>
      </c>
      <c r="F39" s="120">
        <v>0</v>
      </c>
      <c r="G39" s="120">
        <v>0</v>
      </c>
    </row>
    <row r="40" spans="1:7" x14ac:dyDescent="0.25">
      <c r="A40" s="79" t="s">
        <v>426</v>
      </c>
      <c r="B40" s="120">
        <v>0</v>
      </c>
      <c r="C40" s="120">
        <v>0</v>
      </c>
      <c r="D40" s="120">
        <v>0</v>
      </c>
      <c r="E40" s="120">
        <v>0</v>
      </c>
      <c r="F40" s="120">
        <v>0</v>
      </c>
      <c r="G40" s="120">
        <v>0</v>
      </c>
    </row>
    <row r="41" spans="1:7" x14ac:dyDescent="0.25">
      <c r="A41" s="79" t="s">
        <v>427</v>
      </c>
      <c r="B41" s="120">
        <v>0</v>
      </c>
      <c r="C41" s="120">
        <v>0</v>
      </c>
      <c r="D41" s="120">
        <v>0</v>
      </c>
      <c r="E41" s="120">
        <v>0</v>
      </c>
      <c r="F41" s="120">
        <v>0</v>
      </c>
      <c r="G41" s="120">
        <v>0</v>
      </c>
    </row>
    <row r="42" spans="1:7" x14ac:dyDescent="0.25">
      <c r="A42" s="79"/>
      <c r="B42" s="52"/>
      <c r="C42" s="52"/>
      <c r="D42" s="52"/>
      <c r="E42" s="52"/>
      <c r="F42" s="52"/>
      <c r="G42" s="52"/>
    </row>
    <row r="43" spans="1:7" x14ac:dyDescent="0.25">
      <c r="A43" s="3" t="s">
        <v>428</v>
      </c>
      <c r="B43" s="162">
        <f>SUM(B44,B53,B61,B71)</f>
        <v>239083794</v>
      </c>
      <c r="C43" s="162">
        <f t="shared" ref="C43:G43" si="6">SUM(C44,C53,C61,C71)</f>
        <v>45871241.75</v>
      </c>
      <c r="D43" s="162">
        <f t="shared" si="6"/>
        <v>284955035.75</v>
      </c>
      <c r="E43" s="162">
        <f t="shared" si="6"/>
        <v>71445048.99000001</v>
      </c>
      <c r="F43" s="162">
        <f t="shared" si="6"/>
        <v>71445048.99000001</v>
      </c>
      <c r="G43" s="162">
        <f t="shared" si="6"/>
        <v>213509986.76000002</v>
      </c>
    </row>
    <row r="44" spans="1:7" x14ac:dyDescent="0.25">
      <c r="A44" s="232" t="s">
        <v>396</v>
      </c>
      <c r="B44" s="162">
        <f>SUM(B45:B52)</f>
        <v>52196364.140000001</v>
      </c>
      <c r="C44" s="162">
        <f t="shared" ref="C44:G44" si="7">SUM(C45:C52)</f>
        <v>1635442.4599999995</v>
      </c>
      <c r="D44" s="162">
        <f t="shared" si="7"/>
        <v>53831806.599999994</v>
      </c>
      <c r="E44" s="162">
        <f t="shared" si="7"/>
        <v>19258780.629999999</v>
      </c>
      <c r="F44" s="162">
        <f t="shared" si="7"/>
        <v>19258780.629999999</v>
      </c>
      <c r="G44" s="162">
        <f t="shared" si="7"/>
        <v>34573025.969999999</v>
      </c>
    </row>
    <row r="45" spans="1:7" x14ac:dyDescent="0.25">
      <c r="A45" s="79" t="s">
        <v>397</v>
      </c>
      <c r="B45" s="305">
        <v>0</v>
      </c>
      <c r="C45" s="305">
        <v>0</v>
      </c>
      <c r="D45" s="305">
        <v>0</v>
      </c>
      <c r="E45" s="307">
        <v>0</v>
      </c>
      <c r="F45" s="307">
        <v>0</v>
      </c>
      <c r="G45" s="120">
        <f>D45-E45</f>
        <v>0</v>
      </c>
    </row>
    <row r="46" spans="1:7" x14ac:dyDescent="0.25">
      <c r="A46" s="79" t="s">
        <v>398</v>
      </c>
      <c r="B46" s="305">
        <v>0</v>
      </c>
      <c r="C46" s="305">
        <v>0</v>
      </c>
      <c r="D46" s="305">
        <v>0</v>
      </c>
      <c r="E46" s="307">
        <v>0</v>
      </c>
      <c r="F46" s="307">
        <v>0</v>
      </c>
      <c r="G46" s="120">
        <f t="shared" ref="G46:G62" si="8">D46-E46</f>
        <v>0</v>
      </c>
    </row>
    <row r="47" spans="1:7" x14ac:dyDescent="0.25">
      <c r="A47" s="79" t="s">
        <v>399</v>
      </c>
      <c r="B47" s="306">
        <v>17905983.09</v>
      </c>
      <c r="C47" s="306">
        <v>-97000</v>
      </c>
      <c r="D47" s="305">
        <v>17808983.09</v>
      </c>
      <c r="E47" s="308">
        <v>11238400.529999999</v>
      </c>
      <c r="F47" s="308">
        <v>11238400.529999999</v>
      </c>
      <c r="G47" s="120">
        <f t="shared" si="8"/>
        <v>6570582.5600000005</v>
      </c>
    </row>
    <row r="48" spans="1:7" x14ac:dyDescent="0.25">
      <c r="A48" s="79" t="s">
        <v>400</v>
      </c>
      <c r="B48" s="305">
        <v>0</v>
      </c>
      <c r="C48" s="305">
        <v>0</v>
      </c>
      <c r="D48" s="305">
        <v>0</v>
      </c>
      <c r="E48" s="307">
        <v>0</v>
      </c>
      <c r="F48" s="307">
        <v>0</v>
      </c>
      <c r="G48" s="120">
        <f t="shared" si="8"/>
        <v>0</v>
      </c>
    </row>
    <row r="49" spans="1:7" x14ac:dyDescent="0.25">
      <c r="A49" s="79" t="s">
        <v>401</v>
      </c>
      <c r="B49" s="306">
        <v>3476463.72</v>
      </c>
      <c r="C49" s="306">
        <v>-2547669.7200000002</v>
      </c>
      <c r="D49" s="305">
        <v>928794</v>
      </c>
      <c r="E49" s="308">
        <v>751.68</v>
      </c>
      <c r="F49" s="308">
        <v>751.68</v>
      </c>
      <c r="G49" s="120">
        <f t="shared" si="8"/>
        <v>928042.32</v>
      </c>
    </row>
    <row r="50" spans="1:7" x14ac:dyDescent="0.25">
      <c r="A50" s="79" t="s">
        <v>402</v>
      </c>
      <c r="B50" s="305">
        <v>0</v>
      </c>
      <c r="C50" s="305">
        <v>0</v>
      </c>
      <c r="D50" s="305">
        <v>0</v>
      </c>
      <c r="E50" s="307">
        <v>0</v>
      </c>
      <c r="F50" s="307">
        <v>0</v>
      </c>
      <c r="G50" s="120">
        <f t="shared" si="8"/>
        <v>0</v>
      </c>
    </row>
    <row r="51" spans="1:7" x14ac:dyDescent="0.25">
      <c r="A51" s="79" t="s">
        <v>403</v>
      </c>
      <c r="B51" s="306">
        <v>30813917.329999998</v>
      </c>
      <c r="C51" s="306">
        <v>4280112.18</v>
      </c>
      <c r="D51" s="305">
        <v>35094029.509999998</v>
      </c>
      <c r="E51" s="308">
        <v>8019628.4199999999</v>
      </c>
      <c r="F51" s="308">
        <v>8019628.4199999999</v>
      </c>
      <c r="G51" s="120">
        <f t="shared" si="8"/>
        <v>27074401.089999996</v>
      </c>
    </row>
    <row r="52" spans="1:7" x14ac:dyDescent="0.25">
      <c r="A52" s="79" t="s">
        <v>404</v>
      </c>
      <c r="B52" s="305">
        <v>0</v>
      </c>
      <c r="C52" s="305">
        <v>0</v>
      </c>
      <c r="D52" s="305">
        <v>0</v>
      </c>
      <c r="E52" s="307">
        <v>0</v>
      </c>
      <c r="F52" s="307">
        <v>0</v>
      </c>
      <c r="G52" s="120">
        <f t="shared" si="8"/>
        <v>0</v>
      </c>
    </row>
    <row r="53" spans="1:7" x14ac:dyDescent="0.25">
      <c r="A53" s="232" t="s">
        <v>405</v>
      </c>
      <c r="B53" s="162">
        <f>SUM(B54:B60)</f>
        <v>186887429.86000001</v>
      </c>
      <c r="C53" s="162">
        <f t="shared" ref="C53:G53" si="9">SUM(C54:C60)</f>
        <v>44155799.289999999</v>
      </c>
      <c r="D53" s="162">
        <f t="shared" ref="D53:D62" si="10">B53+C53</f>
        <v>231043229.15000001</v>
      </c>
      <c r="E53" s="162">
        <f t="shared" si="9"/>
        <v>52106268.360000007</v>
      </c>
      <c r="F53" s="162">
        <f t="shared" si="9"/>
        <v>52106268.360000007</v>
      </c>
      <c r="G53" s="162">
        <f t="shared" si="9"/>
        <v>178936960.79000002</v>
      </c>
    </row>
    <row r="54" spans="1:7" x14ac:dyDescent="0.25">
      <c r="A54" s="79" t="s">
        <v>406</v>
      </c>
      <c r="B54" s="310">
        <v>1144132</v>
      </c>
      <c r="C54" s="310">
        <v>225000</v>
      </c>
      <c r="D54" s="309">
        <v>1369132</v>
      </c>
      <c r="E54" s="312">
        <v>363445.67</v>
      </c>
      <c r="F54" s="312">
        <v>363445.67</v>
      </c>
      <c r="G54" s="120">
        <f t="shared" si="8"/>
        <v>1005686.3300000001</v>
      </c>
    </row>
    <row r="55" spans="1:7" x14ac:dyDescent="0.25">
      <c r="A55" s="79" t="s">
        <v>407</v>
      </c>
      <c r="B55" s="310">
        <v>184243297.86000001</v>
      </c>
      <c r="C55" s="310">
        <v>43663699.289999999</v>
      </c>
      <c r="D55" s="309">
        <v>227906997.15000001</v>
      </c>
      <c r="E55" s="312">
        <v>51676211.490000002</v>
      </c>
      <c r="F55" s="312">
        <v>51676211.490000002</v>
      </c>
      <c r="G55" s="120">
        <f t="shared" si="8"/>
        <v>176230785.66</v>
      </c>
    </row>
    <row r="56" spans="1:7" x14ac:dyDescent="0.25">
      <c r="A56" s="79" t="s">
        <v>408</v>
      </c>
      <c r="B56" s="309">
        <v>0</v>
      </c>
      <c r="C56" s="309">
        <v>0</v>
      </c>
      <c r="D56" s="309">
        <v>0</v>
      </c>
      <c r="E56" s="311">
        <v>0</v>
      </c>
      <c r="F56" s="311">
        <v>0</v>
      </c>
      <c r="G56" s="120">
        <f t="shared" si="8"/>
        <v>0</v>
      </c>
    </row>
    <row r="57" spans="1:7" x14ac:dyDescent="0.25">
      <c r="A57" s="80" t="s">
        <v>409</v>
      </c>
      <c r="B57" s="310">
        <v>0</v>
      </c>
      <c r="C57" s="310">
        <v>267100</v>
      </c>
      <c r="D57" s="309">
        <v>267100</v>
      </c>
      <c r="E57" s="312">
        <v>66611.199999999997</v>
      </c>
      <c r="F57" s="312">
        <v>66611.199999999997</v>
      </c>
      <c r="G57" s="120">
        <f t="shared" si="8"/>
        <v>200488.8</v>
      </c>
    </row>
    <row r="58" spans="1:7" x14ac:dyDescent="0.25">
      <c r="A58" s="79" t="s">
        <v>410</v>
      </c>
      <c r="B58" s="310">
        <v>1500000</v>
      </c>
      <c r="C58" s="310">
        <v>0</v>
      </c>
      <c r="D58" s="309">
        <v>1500000</v>
      </c>
      <c r="E58" s="312">
        <v>0</v>
      </c>
      <c r="F58" s="312">
        <v>0</v>
      </c>
      <c r="G58" s="120">
        <f t="shared" si="8"/>
        <v>1500000</v>
      </c>
    </row>
    <row r="59" spans="1:7" x14ac:dyDescent="0.25">
      <c r="A59" s="79" t="s">
        <v>411</v>
      </c>
      <c r="B59" s="309">
        <v>0</v>
      </c>
      <c r="C59" s="309">
        <v>0</v>
      </c>
      <c r="D59" s="309">
        <v>0</v>
      </c>
      <c r="E59" s="311">
        <v>0</v>
      </c>
      <c r="F59" s="311">
        <v>0</v>
      </c>
      <c r="G59" s="120">
        <f t="shared" si="8"/>
        <v>0</v>
      </c>
    </row>
    <row r="60" spans="1:7" x14ac:dyDescent="0.25">
      <c r="A60" s="79" t="s">
        <v>412</v>
      </c>
      <c r="B60" s="309">
        <v>0</v>
      </c>
      <c r="C60" s="309">
        <v>0</v>
      </c>
      <c r="D60" s="309">
        <v>0</v>
      </c>
      <c r="E60" s="311">
        <v>0</v>
      </c>
      <c r="F60" s="311">
        <v>0</v>
      </c>
      <c r="G60" s="120">
        <f t="shared" si="8"/>
        <v>0</v>
      </c>
    </row>
    <row r="61" spans="1:7" x14ac:dyDescent="0.25">
      <c r="A61" s="57" t="s">
        <v>413</v>
      </c>
      <c r="B61" s="309">
        <v>0</v>
      </c>
      <c r="C61" s="309">
        <v>80000</v>
      </c>
      <c r="D61" s="309">
        <v>80000</v>
      </c>
      <c r="E61" s="120">
        <f t="shared" ref="E61:G61" si="11">SUM(E62:E70)</f>
        <v>80000</v>
      </c>
      <c r="F61" s="120">
        <f t="shared" si="11"/>
        <v>80000</v>
      </c>
      <c r="G61" s="120">
        <f t="shared" si="11"/>
        <v>0</v>
      </c>
    </row>
    <row r="62" spans="1:7" x14ac:dyDescent="0.25">
      <c r="A62" s="79" t="s">
        <v>414</v>
      </c>
      <c r="B62" s="198">
        <v>0</v>
      </c>
      <c r="C62" s="198">
        <v>80000</v>
      </c>
      <c r="D62" s="120">
        <f t="shared" si="10"/>
        <v>80000</v>
      </c>
      <c r="E62" s="198">
        <v>80000</v>
      </c>
      <c r="F62" s="120">
        <v>80000</v>
      </c>
      <c r="G62" s="120">
        <f t="shared" si="8"/>
        <v>0</v>
      </c>
    </row>
    <row r="63" spans="1:7" x14ac:dyDescent="0.25">
      <c r="A63" s="79" t="s">
        <v>415</v>
      </c>
      <c r="B63" s="120">
        <v>0</v>
      </c>
      <c r="C63" s="120">
        <v>0</v>
      </c>
      <c r="D63" s="120">
        <v>0</v>
      </c>
      <c r="E63" s="120">
        <v>0</v>
      </c>
      <c r="F63" s="120">
        <v>0</v>
      </c>
      <c r="G63" s="120">
        <v>0</v>
      </c>
    </row>
    <row r="64" spans="1:7" x14ac:dyDescent="0.25">
      <c r="A64" s="79" t="s">
        <v>416</v>
      </c>
      <c r="B64" s="120">
        <v>0</v>
      </c>
      <c r="C64" s="120">
        <v>0</v>
      </c>
      <c r="D64" s="120">
        <v>0</v>
      </c>
      <c r="E64" s="120">
        <v>0</v>
      </c>
      <c r="F64" s="120">
        <v>0</v>
      </c>
      <c r="G64" s="120">
        <v>0</v>
      </c>
    </row>
    <row r="65" spans="1:7" x14ac:dyDescent="0.25">
      <c r="A65" s="79" t="s">
        <v>417</v>
      </c>
      <c r="B65" s="120">
        <v>0</v>
      </c>
      <c r="C65" s="120">
        <v>0</v>
      </c>
      <c r="D65" s="120">
        <v>0</v>
      </c>
      <c r="E65" s="120">
        <v>0</v>
      </c>
      <c r="F65" s="120">
        <v>0</v>
      </c>
      <c r="G65" s="120">
        <v>0</v>
      </c>
    </row>
    <row r="66" spans="1:7" x14ac:dyDescent="0.25">
      <c r="A66" s="79" t="s">
        <v>418</v>
      </c>
      <c r="B66" s="120">
        <v>0</v>
      </c>
      <c r="C66" s="120">
        <v>0</v>
      </c>
      <c r="D66" s="120">
        <v>0</v>
      </c>
      <c r="E66" s="120">
        <v>0</v>
      </c>
      <c r="F66" s="120">
        <v>0</v>
      </c>
      <c r="G66" s="120">
        <v>0</v>
      </c>
    </row>
    <row r="67" spans="1:7" x14ac:dyDescent="0.25">
      <c r="A67" s="79" t="s">
        <v>419</v>
      </c>
      <c r="B67" s="120">
        <v>0</v>
      </c>
      <c r="C67" s="120">
        <v>0</v>
      </c>
      <c r="D67" s="120">
        <v>0</v>
      </c>
      <c r="E67" s="120">
        <v>0</v>
      </c>
      <c r="F67" s="120">
        <v>0</v>
      </c>
      <c r="G67" s="120">
        <v>0</v>
      </c>
    </row>
    <row r="68" spans="1:7" x14ac:dyDescent="0.25">
      <c r="A68" s="79" t="s">
        <v>420</v>
      </c>
      <c r="B68" s="120">
        <v>0</v>
      </c>
      <c r="C68" s="120">
        <v>0</v>
      </c>
      <c r="D68" s="120">
        <v>0</v>
      </c>
      <c r="E68" s="120">
        <v>0</v>
      </c>
      <c r="F68" s="120">
        <v>0</v>
      </c>
      <c r="G68" s="120">
        <v>0</v>
      </c>
    </row>
    <row r="69" spans="1:7" x14ac:dyDescent="0.25">
      <c r="A69" s="79" t="s">
        <v>421</v>
      </c>
      <c r="B69" s="120">
        <v>0</v>
      </c>
      <c r="C69" s="120">
        <v>0</v>
      </c>
      <c r="D69" s="120">
        <v>0</v>
      </c>
      <c r="E69" s="120">
        <v>0</v>
      </c>
      <c r="F69" s="120">
        <v>0</v>
      </c>
      <c r="G69" s="120">
        <v>0</v>
      </c>
    </row>
    <row r="70" spans="1:7" x14ac:dyDescent="0.25">
      <c r="A70" s="79" t="s">
        <v>422</v>
      </c>
      <c r="B70" s="120">
        <v>0</v>
      </c>
      <c r="C70" s="120">
        <v>0</v>
      </c>
      <c r="D70" s="120">
        <v>0</v>
      </c>
      <c r="E70" s="120">
        <v>0</v>
      </c>
      <c r="F70" s="120">
        <v>0</v>
      </c>
      <c r="G70" s="120">
        <v>0</v>
      </c>
    </row>
    <row r="71" spans="1:7" x14ac:dyDescent="0.25">
      <c r="A71" s="58" t="s">
        <v>423</v>
      </c>
      <c r="B71" s="120">
        <f>SUM(B72:B75)</f>
        <v>0</v>
      </c>
      <c r="C71" s="120">
        <f t="shared" ref="C71:G71" si="12">SUM(C72:C75)</f>
        <v>0</v>
      </c>
      <c r="D71" s="120">
        <f t="shared" si="12"/>
        <v>0</v>
      </c>
      <c r="E71" s="120">
        <f t="shared" si="12"/>
        <v>0</v>
      </c>
      <c r="F71" s="120">
        <f t="shared" si="12"/>
        <v>0</v>
      </c>
      <c r="G71" s="120">
        <f t="shared" si="12"/>
        <v>0</v>
      </c>
    </row>
    <row r="72" spans="1:7" x14ac:dyDescent="0.25">
      <c r="A72" s="79" t="s">
        <v>424</v>
      </c>
      <c r="B72" s="120">
        <v>0</v>
      </c>
      <c r="C72" s="120">
        <v>0</v>
      </c>
      <c r="D72" s="120">
        <v>0</v>
      </c>
      <c r="E72" s="120">
        <v>0</v>
      </c>
      <c r="F72" s="120">
        <v>0</v>
      </c>
      <c r="G72" s="120">
        <v>0</v>
      </c>
    </row>
    <row r="73" spans="1:7" ht="30" x14ac:dyDescent="0.25">
      <c r="A73" s="79" t="s">
        <v>425</v>
      </c>
      <c r="B73" s="120">
        <v>0</v>
      </c>
      <c r="C73" s="120">
        <v>0</v>
      </c>
      <c r="D73" s="120">
        <v>0</v>
      </c>
      <c r="E73" s="120">
        <v>0</v>
      </c>
      <c r="F73" s="120">
        <v>0</v>
      </c>
      <c r="G73" s="120">
        <v>0</v>
      </c>
    </row>
    <row r="74" spans="1:7" x14ac:dyDescent="0.25">
      <c r="A74" s="79" t="s">
        <v>426</v>
      </c>
      <c r="B74" s="120">
        <v>0</v>
      </c>
      <c r="C74" s="120">
        <v>0</v>
      </c>
      <c r="D74" s="120">
        <v>0</v>
      </c>
      <c r="E74" s="120">
        <v>0</v>
      </c>
      <c r="F74" s="120">
        <v>0</v>
      </c>
      <c r="G74" s="120">
        <v>0</v>
      </c>
    </row>
    <row r="75" spans="1:7" x14ac:dyDescent="0.25">
      <c r="A75" s="79" t="s">
        <v>427</v>
      </c>
      <c r="B75" s="120">
        <v>0</v>
      </c>
      <c r="C75" s="120">
        <v>0</v>
      </c>
      <c r="D75" s="120">
        <v>0</v>
      </c>
      <c r="E75" s="120">
        <v>0</v>
      </c>
      <c r="F75" s="120">
        <v>0</v>
      </c>
      <c r="G75" s="120">
        <v>0</v>
      </c>
    </row>
    <row r="76" spans="1:7" x14ac:dyDescent="0.25">
      <c r="A76" s="44"/>
      <c r="B76" s="48"/>
      <c r="C76" s="48"/>
      <c r="D76" s="164"/>
      <c r="E76" s="48"/>
      <c r="F76" s="48"/>
      <c r="G76" s="48"/>
    </row>
    <row r="77" spans="1:7" x14ac:dyDescent="0.25">
      <c r="A77" s="3" t="s">
        <v>385</v>
      </c>
      <c r="B77" s="4">
        <f>B43+B9</f>
        <v>470497481</v>
      </c>
      <c r="C77" s="4">
        <f t="shared" ref="C77:G77" si="13">C43+C9</f>
        <v>102347865.36</v>
      </c>
      <c r="D77" s="162">
        <f t="shared" si="13"/>
        <v>572845346.36000001</v>
      </c>
      <c r="E77" s="162">
        <f t="shared" si="13"/>
        <v>155279884.92000002</v>
      </c>
      <c r="F77" s="162">
        <f t="shared" si="13"/>
        <v>155279884.92000002</v>
      </c>
      <c r="G77" s="162">
        <f t="shared" si="13"/>
        <v>417565461.44000006</v>
      </c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C72:G75 B43:B44 B71:G71 B76:G77 C54:G60 C62:G70 C20:G26 C9:G18 D43:G53 C43:C52 B53:C53 C28:G36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9:C19 B27:C27 E19:F19 B29:G44 E27:F27 B53:C53 B63:G77 E53:F53 E61:G61 G11:G18 G45:G52 B10 E10:G10 G26" unlockedFormula="1"/>
    <ignoredError sqref="D19 D27 D53 D62 G53 G54:G60 G19 G20:G25 G27:G28" formula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326" t="s">
        <v>429</v>
      </c>
      <c r="B1" s="318"/>
      <c r="C1" s="318"/>
      <c r="D1" s="318"/>
      <c r="E1" s="318"/>
      <c r="F1" s="318"/>
      <c r="G1" s="319"/>
    </row>
    <row r="2" spans="1:7" x14ac:dyDescent="0.25">
      <c r="A2" s="108" t="str">
        <f>'Formato 1'!A2</f>
        <v>Municipio de San Felipe</v>
      </c>
      <c r="B2" s="109"/>
      <c r="C2" s="109"/>
      <c r="D2" s="109"/>
      <c r="E2" s="109"/>
      <c r="F2" s="109"/>
      <c r="G2" s="110"/>
    </row>
    <row r="3" spans="1:7" x14ac:dyDescent="0.25">
      <c r="A3" s="111" t="s">
        <v>302</v>
      </c>
      <c r="B3" s="112"/>
      <c r="C3" s="112"/>
      <c r="D3" s="112"/>
      <c r="E3" s="112"/>
      <c r="F3" s="112"/>
      <c r="G3" s="113"/>
    </row>
    <row r="4" spans="1:7" x14ac:dyDescent="0.25">
      <c r="A4" s="111" t="s">
        <v>430</v>
      </c>
      <c r="B4" s="112"/>
      <c r="C4" s="112"/>
      <c r="D4" s="112"/>
      <c r="E4" s="112"/>
      <c r="F4" s="112"/>
      <c r="G4" s="113"/>
    </row>
    <row r="5" spans="1:7" x14ac:dyDescent="0.25">
      <c r="A5" s="111" t="str">
        <f>'Formato 3'!A4</f>
        <v>Del 1 de Enero al 30 de junio de 2025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2</v>
      </c>
      <c r="B6" s="115"/>
      <c r="C6" s="115"/>
      <c r="D6" s="115"/>
      <c r="E6" s="115"/>
      <c r="F6" s="115"/>
      <c r="G6" s="116"/>
    </row>
    <row r="7" spans="1:7" x14ac:dyDescent="0.25">
      <c r="A7" s="321" t="s">
        <v>431</v>
      </c>
      <c r="B7" s="324" t="s">
        <v>304</v>
      </c>
      <c r="C7" s="324"/>
      <c r="D7" s="324"/>
      <c r="E7" s="324"/>
      <c r="F7" s="324"/>
      <c r="G7" s="324" t="s">
        <v>305</v>
      </c>
    </row>
    <row r="8" spans="1:7" ht="30" x14ac:dyDescent="0.25">
      <c r="A8" s="322"/>
      <c r="B8" s="7" t="s">
        <v>306</v>
      </c>
      <c r="C8" s="32" t="s">
        <v>394</v>
      </c>
      <c r="D8" s="32" t="s">
        <v>237</v>
      </c>
      <c r="E8" s="32" t="s">
        <v>192</v>
      </c>
      <c r="F8" s="32" t="s">
        <v>209</v>
      </c>
      <c r="G8" s="334"/>
    </row>
    <row r="9" spans="1:7" ht="15.75" customHeight="1" x14ac:dyDescent="0.25">
      <c r="A9" s="26" t="s">
        <v>432</v>
      </c>
      <c r="B9" s="200">
        <f>SUM(B10,B11,B12,B15,B16,B19)</f>
        <v>144232311.97</v>
      </c>
      <c r="C9" s="200">
        <f t="shared" ref="C9:G9" si="0">SUM(C10,C11,C12,C15,C16,C19)</f>
        <v>1000000</v>
      </c>
      <c r="D9" s="200">
        <f t="shared" si="0"/>
        <v>145232311.97</v>
      </c>
      <c r="E9" s="200">
        <f t="shared" si="0"/>
        <v>63261822.640000001</v>
      </c>
      <c r="F9" s="200">
        <f t="shared" si="0"/>
        <v>63261822.640000001</v>
      </c>
      <c r="G9" s="200">
        <f t="shared" si="0"/>
        <v>81970489.329999998</v>
      </c>
    </row>
    <row r="10" spans="1:7" x14ac:dyDescent="0.25">
      <c r="A10" s="57" t="s">
        <v>433</v>
      </c>
      <c r="B10" s="314">
        <v>144232311.97</v>
      </c>
      <c r="C10" s="314">
        <v>1000000</v>
      </c>
      <c r="D10" s="313">
        <v>145232311.97</v>
      </c>
      <c r="E10" s="315">
        <v>63261822.640000001</v>
      </c>
      <c r="F10" s="315">
        <v>63261822.640000001</v>
      </c>
      <c r="G10" s="201">
        <f>D10-E10</f>
        <v>81970489.329999998</v>
      </c>
    </row>
    <row r="11" spans="1:7" ht="15.75" customHeight="1" x14ac:dyDescent="0.25">
      <c r="A11" s="57" t="s">
        <v>434</v>
      </c>
      <c r="B11" s="201">
        <v>0</v>
      </c>
      <c r="C11" s="201">
        <v>0</v>
      </c>
      <c r="D11" s="201">
        <v>0</v>
      </c>
      <c r="E11" s="201">
        <v>0</v>
      </c>
      <c r="F11" s="201">
        <v>0</v>
      </c>
      <c r="G11" s="201">
        <f t="shared" ref="G11:G19" si="1">D11-E11</f>
        <v>0</v>
      </c>
    </row>
    <row r="12" spans="1:7" x14ac:dyDescent="0.25">
      <c r="A12" s="57" t="s">
        <v>435</v>
      </c>
      <c r="B12" s="201">
        <f>B13+B14</f>
        <v>0</v>
      </c>
      <c r="C12" s="201">
        <f t="shared" ref="C12:G12" si="2">C13+C14</f>
        <v>0</v>
      </c>
      <c r="D12" s="201">
        <f t="shared" si="2"/>
        <v>0</v>
      </c>
      <c r="E12" s="201">
        <f t="shared" si="2"/>
        <v>0</v>
      </c>
      <c r="F12" s="201">
        <f t="shared" si="2"/>
        <v>0</v>
      </c>
      <c r="G12" s="201">
        <f t="shared" si="2"/>
        <v>0</v>
      </c>
    </row>
    <row r="13" spans="1:7" x14ac:dyDescent="0.25">
      <c r="A13" s="76" t="s">
        <v>436</v>
      </c>
      <c r="B13" s="201">
        <v>0</v>
      </c>
      <c r="C13" s="201">
        <v>0</v>
      </c>
      <c r="D13" s="201">
        <v>0</v>
      </c>
      <c r="E13" s="201">
        <v>0</v>
      </c>
      <c r="F13" s="201">
        <v>0</v>
      </c>
      <c r="G13" s="201">
        <f t="shared" si="1"/>
        <v>0</v>
      </c>
    </row>
    <row r="14" spans="1:7" x14ac:dyDescent="0.25">
      <c r="A14" s="76" t="s">
        <v>437</v>
      </c>
      <c r="B14" s="201">
        <v>0</v>
      </c>
      <c r="C14" s="201">
        <v>0</v>
      </c>
      <c r="D14" s="201">
        <v>0</v>
      </c>
      <c r="E14" s="201">
        <v>0</v>
      </c>
      <c r="F14" s="201">
        <v>0</v>
      </c>
      <c r="G14" s="201">
        <f t="shared" si="1"/>
        <v>0</v>
      </c>
    </row>
    <row r="15" spans="1:7" x14ac:dyDescent="0.25">
      <c r="A15" s="57" t="s">
        <v>438</v>
      </c>
      <c r="B15" s="201">
        <v>0</v>
      </c>
      <c r="C15" s="201">
        <v>0</v>
      </c>
      <c r="D15" s="201">
        <v>0</v>
      </c>
      <c r="E15" s="201">
        <v>0</v>
      </c>
      <c r="F15" s="201">
        <v>0</v>
      </c>
      <c r="G15" s="201">
        <f t="shared" si="1"/>
        <v>0</v>
      </c>
    </row>
    <row r="16" spans="1:7" ht="30" x14ac:dyDescent="0.25">
      <c r="A16" s="58" t="s">
        <v>439</v>
      </c>
      <c r="B16" s="201">
        <f>B17+B18</f>
        <v>0</v>
      </c>
      <c r="C16" s="201">
        <f t="shared" ref="C16:G16" si="3">C17+C18</f>
        <v>0</v>
      </c>
      <c r="D16" s="201">
        <f t="shared" si="3"/>
        <v>0</v>
      </c>
      <c r="E16" s="201">
        <f t="shared" si="3"/>
        <v>0</v>
      </c>
      <c r="F16" s="201">
        <f t="shared" si="3"/>
        <v>0</v>
      </c>
      <c r="G16" s="201">
        <f t="shared" si="3"/>
        <v>0</v>
      </c>
    </row>
    <row r="17" spans="1:7" x14ac:dyDescent="0.25">
      <c r="A17" s="76" t="s">
        <v>440</v>
      </c>
      <c r="B17" s="201">
        <v>0</v>
      </c>
      <c r="C17" s="201">
        <v>0</v>
      </c>
      <c r="D17" s="201">
        <v>0</v>
      </c>
      <c r="E17" s="201">
        <v>0</v>
      </c>
      <c r="F17" s="201">
        <v>0</v>
      </c>
      <c r="G17" s="201">
        <f t="shared" si="1"/>
        <v>0</v>
      </c>
    </row>
    <row r="18" spans="1:7" x14ac:dyDescent="0.25">
      <c r="A18" s="76" t="s">
        <v>441</v>
      </c>
      <c r="B18" s="201">
        <v>0</v>
      </c>
      <c r="C18" s="201">
        <v>0</v>
      </c>
      <c r="D18" s="201">
        <v>0</v>
      </c>
      <c r="E18" s="201">
        <v>0</v>
      </c>
      <c r="F18" s="201">
        <v>0</v>
      </c>
      <c r="G18" s="201">
        <f t="shared" si="1"/>
        <v>0</v>
      </c>
    </row>
    <row r="19" spans="1:7" x14ac:dyDescent="0.25">
      <c r="A19" s="57" t="s">
        <v>442</v>
      </c>
      <c r="B19" s="201">
        <v>0</v>
      </c>
      <c r="C19" s="201">
        <v>0</v>
      </c>
      <c r="D19" s="201">
        <v>0</v>
      </c>
      <c r="E19" s="201">
        <v>0</v>
      </c>
      <c r="F19" s="201">
        <v>0</v>
      </c>
      <c r="G19" s="201">
        <f t="shared" si="1"/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443</v>
      </c>
      <c r="B21" s="200">
        <f>SUM(B22,B23,B24,B27,B28,B31)</f>
        <v>3418404.33</v>
      </c>
      <c r="C21" s="200">
        <f t="shared" ref="C21:F21" si="4">SUM(C22,C23,C24,C27,C28,C31)</f>
        <v>0</v>
      </c>
      <c r="D21" s="200">
        <f t="shared" si="4"/>
        <v>3418404.33</v>
      </c>
      <c r="E21" s="200">
        <f t="shared" si="4"/>
        <v>227908.56</v>
      </c>
      <c r="F21" s="200">
        <f t="shared" si="4"/>
        <v>227908.56</v>
      </c>
      <c r="G21" s="200">
        <f>SUM(G22,G23,G24,G27,G28,G31)</f>
        <v>3190495.77</v>
      </c>
    </row>
    <row r="22" spans="1:7" x14ac:dyDescent="0.25">
      <c r="A22" s="57" t="s">
        <v>433</v>
      </c>
      <c r="B22" s="199">
        <v>3418404.33</v>
      </c>
      <c r="C22" s="199">
        <v>0</v>
      </c>
      <c r="D22" s="202">
        <v>3418404.33</v>
      </c>
      <c r="E22" s="316">
        <v>227908.56</v>
      </c>
      <c r="F22" s="316">
        <v>227908.56</v>
      </c>
      <c r="G22" s="201">
        <f t="shared" ref="G22:G31" si="5">D22-E22</f>
        <v>3190495.77</v>
      </c>
    </row>
    <row r="23" spans="1:7" x14ac:dyDescent="0.25">
      <c r="A23" s="57" t="s">
        <v>434</v>
      </c>
      <c r="B23" s="201">
        <v>0</v>
      </c>
      <c r="C23" s="201">
        <v>0</v>
      </c>
      <c r="D23" s="201">
        <v>0</v>
      </c>
      <c r="E23" s="201">
        <v>0</v>
      </c>
      <c r="F23" s="201">
        <v>0</v>
      </c>
      <c r="G23" s="201">
        <f t="shared" si="5"/>
        <v>0</v>
      </c>
    </row>
    <row r="24" spans="1:7" x14ac:dyDescent="0.25">
      <c r="A24" s="57" t="s">
        <v>435</v>
      </c>
      <c r="B24" s="201">
        <f t="shared" ref="B24:G24" si="6">B25+B26</f>
        <v>0</v>
      </c>
      <c r="C24" s="201">
        <f t="shared" si="6"/>
        <v>0</v>
      </c>
      <c r="D24" s="201">
        <f t="shared" si="6"/>
        <v>0</v>
      </c>
      <c r="E24" s="201">
        <f t="shared" si="6"/>
        <v>0</v>
      </c>
      <c r="F24" s="201">
        <f t="shared" si="6"/>
        <v>0</v>
      </c>
      <c r="G24" s="201">
        <f t="shared" si="6"/>
        <v>0</v>
      </c>
    </row>
    <row r="25" spans="1:7" x14ac:dyDescent="0.25">
      <c r="A25" s="76" t="s">
        <v>436</v>
      </c>
      <c r="B25" s="201">
        <v>0</v>
      </c>
      <c r="C25" s="201">
        <v>0</v>
      </c>
      <c r="D25" s="201">
        <v>0</v>
      </c>
      <c r="E25" s="201">
        <v>0</v>
      </c>
      <c r="F25" s="201">
        <v>0</v>
      </c>
      <c r="G25" s="201">
        <f t="shared" si="5"/>
        <v>0</v>
      </c>
    </row>
    <row r="26" spans="1:7" x14ac:dyDescent="0.25">
      <c r="A26" s="76" t="s">
        <v>437</v>
      </c>
      <c r="B26" s="201">
        <v>0</v>
      </c>
      <c r="C26" s="201">
        <v>0</v>
      </c>
      <c r="D26" s="201">
        <v>0</v>
      </c>
      <c r="E26" s="201">
        <v>0</v>
      </c>
      <c r="F26" s="201">
        <v>0</v>
      </c>
      <c r="G26" s="201">
        <f t="shared" si="5"/>
        <v>0</v>
      </c>
    </row>
    <row r="27" spans="1:7" x14ac:dyDescent="0.25">
      <c r="A27" s="57" t="s">
        <v>438</v>
      </c>
      <c r="B27" s="201">
        <v>0</v>
      </c>
      <c r="C27" s="201">
        <v>0</v>
      </c>
      <c r="D27" s="201">
        <v>0</v>
      </c>
      <c r="E27" s="201">
        <v>0</v>
      </c>
      <c r="F27" s="201">
        <v>0</v>
      </c>
      <c r="G27" s="201">
        <f t="shared" si="5"/>
        <v>0</v>
      </c>
    </row>
    <row r="28" spans="1:7" ht="30" x14ac:dyDescent="0.25">
      <c r="A28" s="58" t="s">
        <v>439</v>
      </c>
      <c r="B28" s="201">
        <f t="shared" ref="B28:G28" si="7">B29+B30</f>
        <v>0</v>
      </c>
      <c r="C28" s="201">
        <f t="shared" si="7"/>
        <v>0</v>
      </c>
      <c r="D28" s="201">
        <f t="shared" si="7"/>
        <v>0</v>
      </c>
      <c r="E28" s="201">
        <f t="shared" si="7"/>
        <v>0</v>
      </c>
      <c r="F28" s="201">
        <f t="shared" si="7"/>
        <v>0</v>
      </c>
      <c r="G28" s="201">
        <f t="shared" si="7"/>
        <v>0</v>
      </c>
    </row>
    <row r="29" spans="1:7" x14ac:dyDescent="0.25">
      <c r="A29" s="76" t="s">
        <v>440</v>
      </c>
      <c r="B29" s="201">
        <v>0</v>
      </c>
      <c r="C29" s="201">
        <v>0</v>
      </c>
      <c r="D29" s="201">
        <v>0</v>
      </c>
      <c r="E29" s="201">
        <v>0</v>
      </c>
      <c r="F29" s="201">
        <v>0</v>
      </c>
      <c r="G29" s="201">
        <f t="shared" si="5"/>
        <v>0</v>
      </c>
    </row>
    <row r="30" spans="1:7" x14ac:dyDescent="0.25">
      <c r="A30" s="76" t="s">
        <v>441</v>
      </c>
      <c r="B30" s="201">
        <v>0</v>
      </c>
      <c r="C30" s="201">
        <v>0</v>
      </c>
      <c r="D30" s="201">
        <v>0</v>
      </c>
      <c r="E30" s="201">
        <v>0</v>
      </c>
      <c r="F30" s="201">
        <v>0</v>
      </c>
      <c r="G30" s="201">
        <f t="shared" si="5"/>
        <v>0</v>
      </c>
    </row>
    <row r="31" spans="1:7" x14ac:dyDescent="0.25">
      <c r="A31" s="57" t="s">
        <v>442</v>
      </c>
      <c r="B31" s="201">
        <v>0</v>
      </c>
      <c r="C31" s="201">
        <v>0</v>
      </c>
      <c r="D31" s="201">
        <v>0</v>
      </c>
      <c r="E31" s="201">
        <v>0</v>
      </c>
      <c r="F31" s="201">
        <v>0</v>
      </c>
      <c r="G31" s="201">
        <f t="shared" si="5"/>
        <v>0</v>
      </c>
    </row>
    <row r="32" spans="1:7" x14ac:dyDescent="0.25">
      <c r="A32" s="44"/>
      <c r="B32" s="203"/>
      <c r="C32" s="203"/>
      <c r="D32" s="203"/>
      <c r="E32" s="203"/>
      <c r="F32" s="203"/>
      <c r="G32" s="203"/>
    </row>
    <row r="33" spans="1:7" ht="14.45" customHeight="1" x14ac:dyDescent="0.25">
      <c r="A33" s="3" t="s">
        <v>444</v>
      </c>
      <c r="B33" s="200">
        <f>B21+B9</f>
        <v>147650716.30000001</v>
      </c>
      <c r="C33" s="200">
        <f t="shared" ref="C33:G33" si="8">C21+C9</f>
        <v>1000000</v>
      </c>
      <c r="D33" s="200">
        <f t="shared" si="8"/>
        <v>148650716.30000001</v>
      </c>
      <c r="E33" s="200">
        <f t="shared" si="8"/>
        <v>63489731.200000003</v>
      </c>
      <c r="F33" s="200">
        <f t="shared" si="8"/>
        <v>63489731.200000003</v>
      </c>
      <c r="G33" s="200">
        <f t="shared" si="8"/>
        <v>85160985.099999994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13 B11:G11 B23:F33 B15:F21 B14:E14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6aa8a68a-ab09-4ac8-a697-fdce915bc567"/>
    <ds:schemaRef ds:uri="http://purl.org/dc/elements/1.1/"/>
    <ds:schemaRef ds:uri="http://schemas.microsoft.com/office/2006/metadata/properties"/>
    <ds:schemaRef ds:uri="http://purl.org/dc/dcmitype/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dcterms:created xsi:type="dcterms:W3CDTF">2023-03-16T22:14:51Z</dcterms:created>
  <dcterms:modified xsi:type="dcterms:W3CDTF">2025-08-08T00:02:26Z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